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55" windowWidth="15240" windowHeight="6750" tabRatio="922" firstSheet="17" activeTab="40"/>
  </bookViews>
  <sheets>
    <sheet name="a1.1" sheetId="60" r:id="rId1"/>
    <sheet name="a1.2" sheetId="3" r:id="rId2"/>
    <sheet name="a1.3" sheetId="4" r:id="rId3"/>
    <sheet name="a1.3 Contd" sheetId="41" r:id="rId4"/>
    <sheet name="a1.3.1" sheetId="5" r:id="rId5"/>
    <sheet name="a1.3.2" sheetId="25" r:id="rId6"/>
    <sheet name="a1.4" sheetId="6" r:id="rId7"/>
    <sheet name="a2.1" sheetId="23" r:id="rId8"/>
    <sheet name="a 2.2" sheetId="22" r:id="rId9"/>
    <sheet name="a2.3" sheetId="21" r:id="rId10"/>
    <sheet name="a2.4.1" sheetId="20" r:id="rId11"/>
    <sheet name="a2.4.2" sheetId="19" r:id="rId12"/>
    <sheet name="a2.5" sheetId="15" r:id="rId13"/>
    <sheet name="a2.6" sheetId="16" r:id="rId14"/>
    <sheet name="a2.7.1" sheetId="17" r:id="rId15"/>
    <sheet name=" a2.7.2" sheetId="18" r:id="rId16"/>
    <sheet name="a2.8" sheetId="24" r:id="rId17"/>
    <sheet name="a3.1 " sheetId="42" r:id="rId18"/>
    <sheet name="a3.2 " sheetId="43" r:id="rId19"/>
    <sheet name="a3.3" sheetId="44" r:id="rId20"/>
    <sheet name="a3.4" sheetId="45" r:id="rId21"/>
    <sheet name="a3.5" sheetId="46" r:id="rId22"/>
    <sheet name="a3.6" sheetId="47" r:id="rId23"/>
    <sheet name="a3.7" sheetId="48" r:id="rId24"/>
    <sheet name="a4.1" sheetId="62" r:id="rId25"/>
    <sheet name="a4.2" sheetId="63" r:id="rId26"/>
    <sheet name="a4.2.1" sheetId="64" r:id="rId27"/>
    <sheet name="a4.3" sheetId="65" r:id="rId28"/>
    <sheet name="a4.4" sheetId="9" r:id="rId29"/>
    <sheet name="a4.5" sheetId="66" r:id="rId30"/>
    <sheet name="a4.6" sheetId="49" r:id="rId31"/>
    <sheet name="a4.7.1" sheetId="50" r:id="rId32"/>
    <sheet name="a4.7.2" sheetId="52" r:id="rId33"/>
    <sheet name="a4.7.3" sheetId="53" r:id="rId34"/>
    <sheet name="a5.1" sheetId="34" r:id="rId35"/>
    <sheet name="a6.1 " sheetId="54" r:id="rId36"/>
    <sheet name="a6.2 " sheetId="55" r:id="rId37"/>
    <sheet name="a6.3 " sheetId="56" r:id="rId38"/>
    <sheet name="a6.4 " sheetId="57" r:id="rId39"/>
    <sheet name="a6.5 " sheetId="58" r:id="rId40"/>
    <sheet name="a7.1" sheetId="40" r:id="rId41"/>
  </sheets>
  <externalReferences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_123Graph_ACurrent" hidden="1">[1]CPIINDEX!$O$263:$O$310</definedName>
    <definedName name="__123Graph_BCurrent" hidden="1">[1]CPIINDEX!$S$263:$S$310</definedName>
    <definedName name="__123Graph_XCurrent" hidden="1">[1]CPIINDEX!$B$263:$B$310</definedName>
    <definedName name="__RED3">"Check Box 8"</definedName>
    <definedName name="__WT1">[2]Work_sect!#REF!</definedName>
    <definedName name="__WT5">[2]Work_sect!#REF!</definedName>
    <definedName name="__WT6">[2]Work_sect!#REF!</definedName>
    <definedName name="__WT7">[2]Work_sect!#REF!</definedName>
    <definedName name="_1__123Graph_AChart_1A" hidden="1">[1]CPIINDEX!$O$263:$O$310</definedName>
    <definedName name="_10__123Graph_XChart_3A" hidden="1">[1]CPIINDEX!$B$203:$B$310</definedName>
    <definedName name="_11__123Graph_XChart_4A" hidden="1">[1]CPIINDEX!$B$239:$B$298</definedName>
    <definedName name="_2__123Graph_AChart_2A" hidden="1">[1]CPIINDEX!$K$203:$K$304</definedName>
    <definedName name="_3__123Graph_AChart_3A" hidden="1">[1]CPIINDEX!$O$203:$O$304</definedName>
    <definedName name="_4__123Graph_AChart_4A" hidden="1">[1]CPIINDEX!$O$239:$O$298</definedName>
    <definedName name="_5__123Graph_BChart_1A" hidden="1">[1]CPIINDEX!$S$263:$S$310</definedName>
    <definedName name="_6__123Graph_BChart_3A" hidden="1">[1]CPIINDEX!#REF!</definedName>
    <definedName name="_7__123Graph_BChart_4A" hidden="1">[1]CPIINDEX!#REF!</definedName>
    <definedName name="_8__123Graph_XChart_1A" hidden="1">[1]CPIINDEX!$B$263:$B$310</definedName>
    <definedName name="_9__123Graph_XChart_2A" hidden="1">[1]CPIINDEX!$B$203:$B$310</definedName>
    <definedName name="_Fill" hidden="1">#REF!</definedName>
    <definedName name="_RED3">"Check Box 8"</definedName>
    <definedName name="_WT1">[2]Work_sect!#REF!</definedName>
    <definedName name="_WT5">[2]Work_sect!#REF!</definedName>
    <definedName name="_WT6">[2]Work_sect!#REF!</definedName>
    <definedName name="_WT7">[2]Work_sect!#REF!</definedName>
    <definedName name="a" hidden="1">{"red33",#N/A,FALSE,"Sheet1"}</definedName>
    <definedName name="A._Pre_cutoff_date_original_maturities__subject_to_further_rescheduling_1">#REF!</definedName>
    <definedName name="AMPO5">"Gráfico 8"</definedName>
    <definedName name="ASSBOP">[2]Work_sect!#REF!</definedName>
    <definedName name="ASSFISC">[2]Work_sect!#REF!</definedName>
    <definedName name="ASSGLOBAL">[2]Work_sect!#REF!</definedName>
    <definedName name="ASSMON">[2]Work_sect!#REF!</definedName>
    <definedName name="ASSSECTOR">[2]Work_sect!#REF!</definedName>
    <definedName name="Assumptions_for_Rescheduling">#REF!</definedName>
    <definedName name="BaseYear">[3]Nominal!$A$4</definedName>
    <definedName name="BLPH14" hidden="1">[4]Raw_1!#REF!</definedName>
    <definedName name="contents2" hidden="1">[5]MSRV!#REF!</definedName>
    <definedName name="CountryName">[3]Nominal!$A$6</definedName>
    <definedName name="CUADRO_10.3.1">'[6]fondo promedio'!$A$36:$L$74</definedName>
    <definedName name="CUADRO_N__4.1.3">#REF!</definedName>
    <definedName name="Date">#REF!</definedName>
    <definedName name="Department">[3]Nominal!$B$2</definedName>
    <definedName name="GRÁFICO_10.3.1.">'[6]GRÁFICO DE FONDO POR AFILIADO'!$A$3:$H$35</definedName>
    <definedName name="GRÁFICO_10.3.2">'[6]GRÁFICO DE FONDO POR AFILIADO'!$A$36:$H$68</definedName>
    <definedName name="GRÁFICO_10.3.3">'[6]GRÁFICO DE FONDO POR AFILIADO'!$A$69:$H$101</definedName>
    <definedName name="GRÁFICO_10.3.4.">'[6]GRÁFICO DE FONDO POR AFILIADO'!$A$103:$H$135</definedName>
    <definedName name="GRÁFICO_N_10.2.4.">#REF!</definedName>
    <definedName name="IFEMREPRT">#REF!</definedName>
    <definedName name="NewRGDf">#REF!</definedName>
    <definedName name="nnga" hidden="1">#REF!</definedName>
    <definedName name="period">[7]IN!$D$1:$I$1</definedName>
    <definedName name="PIN" hidden="1">{"red33",#N/A,FALSE,"Sheet1"}</definedName>
    <definedName name="pr_sr">#REF!</definedName>
    <definedName name="_xlnm.Print_Area" localSheetId="8">'a 2.2'!$A$1:$BJ$76</definedName>
    <definedName name="_xlnm.Print_Area" localSheetId="0">a1.1!$A$1:$BJ$54</definedName>
    <definedName name="_xlnm.Print_Area" localSheetId="1">a1.2!$A$1:$BJ$94</definedName>
    <definedName name="_xlnm.Print_Area" localSheetId="2">a1.3!$A$1:$AR$77</definedName>
    <definedName name="_xlnm.Print_Area" localSheetId="3">'a1.3 Contd'!$A$1:$S$80</definedName>
    <definedName name="_xlnm.Print_Area" localSheetId="4">a1.3.1!$A$1:$K$265</definedName>
    <definedName name="_xlnm.Print_Area" localSheetId="5">a1.3.2!$A$1:$AB$28</definedName>
    <definedName name="_xlnm.Print_Area" localSheetId="7">a2.1!$A$1:$BJ$71</definedName>
    <definedName name="_xlnm.Print_Area" localSheetId="9">a2.3!$A$1:$P$72</definedName>
    <definedName name="_xlnm.Print_Area" localSheetId="10">a2.4.1!$A$1:$I$72</definedName>
    <definedName name="_xlnm.Print_Area" localSheetId="11">a2.4.2!$A$1:$D$65</definedName>
    <definedName name="_xlnm.Print_Area" localSheetId="12">a2.5!$A$1:$F$67</definedName>
    <definedName name="_xlnm.Print_Area" localSheetId="13">a2.6!$A$1:$C$42</definedName>
    <definedName name="_xlnm.Print_Area" localSheetId="14">a2.7.1!$A$1:$F$46</definedName>
    <definedName name="_xlnm.Print_Area" localSheetId="16">a2.8!$A$1:$D$37</definedName>
    <definedName name="_xlnm.Print_Area" localSheetId="17">'a3.1 '!$A$1:$U$29</definedName>
    <definedName name="_xlnm.Print_Area" localSheetId="18">'a3.2 '!$A$1:$AJ$63</definedName>
    <definedName name="_xlnm.Print_Area" localSheetId="19">a3.3!$A$1:$Z$42</definedName>
    <definedName name="_xlnm.Print_Area" localSheetId="20">a3.4!$A$1:$AD$22</definedName>
    <definedName name="_xlnm.Print_Area" localSheetId="21">a3.5!$A$1:$U$44</definedName>
    <definedName name="_xlnm.Print_Area" localSheetId="22">a3.6!$A$1:$V$26</definedName>
    <definedName name="_xlnm.Print_Area" localSheetId="23">a3.7!$A$1:$X$30</definedName>
    <definedName name="_xlnm.Print_Area" localSheetId="24">a4.1!$A$1:$I$66</definedName>
    <definedName name="_xlnm.Print_Area" localSheetId="25">a4.2!$A$1:$K$55</definedName>
    <definedName name="_xlnm.Print_Area" localSheetId="26">a4.2.1!$A$1:$H$33</definedName>
    <definedName name="_xlnm.Print_Area" localSheetId="27">a4.3!$A$1:$G$73</definedName>
    <definedName name="_xlnm.Print_Area" localSheetId="29">a4.5!$A$1:$P$61</definedName>
    <definedName name="_xlnm.Print_Area" localSheetId="30">a4.6!$A$1:$N$60</definedName>
    <definedName name="_xlnm.Print_Area" localSheetId="31">a4.7.1!$A$1:$M$31</definedName>
    <definedName name="_xlnm.Print_Area" localSheetId="32">a4.7.2!$A$1:$F$35</definedName>
    <definedName name="_xlnm.Print_Area" localSheetId="33">a4.7.3!$A$1:$M$30</definedName>
    <definedName name="_xlnm.Print_Area" localSheetId="34">a5.1!$A$1:$L$56</definedName>
    <definedName name="_xlnm.Print_Area" localSheetId="35">'a6.1 '!$A$1:$I$51</definedName>
    <definedName name="_xlnm.Print_Area" localSheetId="36">'a6.2 '!$A$1:$M$52</definedName>
    <definedName name="_xlnm.Print_Area" localSheetId="37">'a6.3 '!$A$1:$M$51</definedName>
    <definedName name="_xlnm.Print_Area" localSheetId="38">'a6.4 '!$A$1:$D$21</definedName>
    <definedName name="_xlnm.Print_Area" localSheetId="39">'a6.5 '!$A$1:$H$21</definedName>
    <definedName name="_xlnm.Print_Area" localSheetId="40">a7.1!$A$1:$F$59</definedName>
    <definedName name="_xlnm.Print_Area">#REF!</definedName>
    <definedName name="PRINT_TITLES_MI">#REF!</definedName>
    <definedName name="print16">'[8]16'!#REF!</definedName>
    <definedName name="print20">#REF!</definedName>
    <definedName name="promgraf">[9]GRAFPROM!#REF!</definedName>
    <definedName name="Rescheduling_assumptions_continued">#REF!</definedName>
    <definedName name="RgCcode">[3]EERProfile!$B$2</definedName>
    <definedName name="RgCName">[3]EERProfile!$A$2</definedName>
    <definedName name="RgFdBaseYr">[3]EERProfile!$O$2</definedName>
    <definedName name="RgFdBper">[3]EERProfile!$M$2</definedName>
    <definedName name="RgFdDefBaseYr">[3]EERProfile!$P$2</definedName>
    <definedName name="RgFdEper">[3]EERProfile!$N$2</definedName>
    <definedName name="RgFdGrFoot">[3]EERProfile!$AC$2</definedName>
    <definedName name="RgFdGrSeries">[3]EERProfile!$AA$2:$AA$7</definedName>
    <definedName name="RgFdGrSeriesVal">[3]EERProfile!$AB$2:$AB$7</definedName>
    <definedName name="RgFdGrType">[3]EERProfile!$Z$2</definedName>
    <definedName name="RgFdPartCseries">[3]EERProfile!$K$2</definedName>
    <definedName name="RgFdPartCsource">#REF!</definedName>
    <definedName name="RgFdPartEseries">#REF!</definedName>
    <definedName name="RgFdPartEsource">#REF!</definedName>
    <definedName name="RgFdPartUserFile">[3]EERProfile!$L$2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ReptUserFile">[3]EERProfile!$G$2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Source">#REF!</definedName>
    <definedName name="Table_1._Nigeria__Debt_Sustainability_Analysis__Adjustment_Scenario__2001_2012_1">#REF!</definedName>
    <definedName name="Table_1._Nigeria__Revised_Gross_Domestic_Product_by_Sector_of_Origin_at_Current_Prices__1997_2001_1">Table1</definedName>
    <definedName name="Table_3._Nigeria__Debt_Sustainability_Analysis__Debt_Service_Indicators__2000_2010">#REF!</definedName>
    <definedName name="Table_4._Nigeria__Debt_Sustainability_Analysis__Sensitivity_to_Oil_Price_Developments__2000_2010_1">#REF!</definedName>
    <definedName name="Table_debt">[10]Table!$A$3:$AB$73</definedName>
    <definedName name="Table11">#REF!</definedName>
    <definedName name="Table16">#REF!</definedName>
    <definedName name="Table17">#REF!</definedName>
    <definedName name="Table18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7">#REF!</definedName>
    <definedName name="wrn.red97." hidden="1">{"red33",#N/A,FALSE,"Sheet1"}</definedName>
    <definedName name="wrn.st1." hidden="1">{"ST1",#N/A,FALSE,"SOURCE"}</definedName>
    <definedName name="WT4A">[2]Work_sect!#REF!</definedName>
    <definedName name="WT4B">[2]Work_sect!$B$55</definedName>
    <definedName name="WT4C">[2]Work_sect!$B$66</definedName>
  </definedNames>
  <calcPr calcId="144525"/>
</workbook>
</file>

<file path=xl/calcChain.xml><?xml version="1.0" encoding="utf-8"?>
<calcChain xmlns="http://schemas.openxmlformats.org/spreadsheetml/2006/main">
  <c r="M15" i="55" l="1"/>
  <c r="J15" i="55"/>
  <c r="B15" i="55"/>
  <c r="J14" i="55"/>
  <c r="M14" i="55" s="1"/>
  <c r="B14" i="55"/>
  <c r="J13" i="55"/>
  <c r="M13" i="55" s="1"/>
  <c r="B13" i="55"/>
  <c r="J12" i="55"/>
  <c r="M12" i="55" s="1"/>
  <c r="B12" i="55"/>
  <c r="M11" i="55"/>
  <c r="J11" i="55"/>
  <c r="B11" i="55"/>
  <c r="J10" i="55"/>
  <c r="M10" i="55" s="1"/>
  <c r="B10" i="55"/>
  <c r="J9" i="55"/>
  <c r="M9" i="55" s="1"/>
  <c r="B9" i="55"/>
  <c r="J8" i="55"/>
  <c r="M8" i="55" s="1"/>
  <c r="B8" i="55"/>
  <c r="M7" i="55"/>
  <c r="J7" i="55"/>
  <c r="B7" i="55"/>
  <c r="J6" i="55"/>
  <c r="M6" i="55" s="1"/>
  <c r="B6" i="55"/>
  <c r="J5" i="55"/>
  <c r="M5" i="55" s="1"/>
  <c r="B5" i="55"/>
  <c r="I15" i="54"/>
  <c r="E15" i="54"/>
  <c r="I14" i="54"/>
  <c r="E14" i="54"/>
  <c r="I13" i="54"/>
  <c r="E13" i="54"/>
  <c r="I12" i="54"/>
  <c r="E12" i="54"/>
  <c r="I11" i="54"/>
  <c r="E11" i="54"/>
  <c r="I10" i="54"/>
  <c r="E10" i="54"/>
  <c r="I9" i="54"/>
  <c r="E9" i="54"/>
  <c r="I8" i="54"/>
  <c r="E8" i="54"/>
  <c r="I7" i="54"/>
  <c r="E7" i="54"/>
  <c r="I6" i="54"/>
  <c r="E6" i="54"/>
  <c r="I5" i="54"/>
  <c r="E5" i="54"/>
  <c r="N24" i="49"/>
  <c r="G24" i="49"/>
  <c r="N23" i="49"/>
  <c r="G23" i="49"/>
  <c r="N22" i="49"/>
  <c r="G22" i="49"/>
  <c r="N21" i="49"/>
  <c r="G21" i="49"/>
  <c r="N20" i="49"/>
  <c r="G20" i="49"/>
  <c r="N19" i="49"/>
  <c r="G19" i="49"/>
  <c r="N18" i="49"/>
  <c r="G18" i="49"/>
  <c r="N17" i="49"/>
  <c r="G17" i="49"/>
  <c r="N16" i="49"/>
  <c r="G16" i="49"/>
  <c r="N15" i="49"/>
  <c r="G15" i="49"/>
  <c r="N14" i="49"/>
  <c r="G14" i="49"/>
  <c r="N13" i="49"/>
  <c r="G13" i="49"/>
  <c r="N12" i="49"/>
  <c r="G12" i="49"/>
  <c r="N11" i="49"/>
  <c r="G11" i="49"/>
  <c r="N10" i="49"/>
  <c r="G10" i="49"/>
  <c r="N9" i="49"/>
  <c r="G9" i="49"/>
  <c r="N8" i="49"/>
  <c r="G8" i="49"/>
  <c r="N7" i="49"/>
  <c r="G7" i="49"/>
  <c r="N6" i="49"/>
  <c r="G6" i="49"/>
  <c r="N5" i="49"/>
  <c r="G5" i="49"/>
  <c r="AY24" i="49"/>
  <c r="AS24" i="49"/>
  <c r="AY23" i="49"/>
  <c r="AS23" i="49"/>
  <c r="AY22" i="49"/>
  <c r="AS22" i="49"/>
  <c r="AY21" i="49"/>
  <c r="AS21" i="49"/>
  <c r="AY20" i="49"/>
  <c r="AS20" i="49"/>
  <c r="AY19" i="49"/>
  <c r="AS19" i="49"/>
  <c r="AY18" i="49"/>
  <c r="AS18" i="49"/>
  <c r="AY17" i="49"/>
  <c r="AS17" i="49"/>
  <c r="AY16" i="49"/>
  <c r="AS16" i="49"/>
  <c r="AY15" i="49"/>
  <c r="AS15" i="49"/>
  <c r="AY14" i="49"/>
  <c r="AS14" i="49"/>
  <c r="AY13" i="49"/>
  <c r="AS13" i="49"/>
  <c r="AY12" i="49"/>
  <c r="AS12" i="49"/>
  <c r="AY11" i="49"/>
  <c r="AS11" i="49"/>
  <c r="AY10" i="49"/>
  <c r="AS10" i="49"/>
  <c r="AY9" i="49"/>
  <c r="AS9" i="49"/>
  <c r="AY8" i="49"/>
  <c r="AS8" i="49"/>
  <c r="AY7" i="49"/>
  <c r="AS7" i="49"/>
  <c r="AY6" i="49"/>
  <c r="AS6" i="49"/>
  <c r="AY5" i="49"/>
  <c r="AS5" i="49"/>
  <c r="D7" i="24" l="1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6" i="24"/>
  <c r="D5" i="24"/>
  <c r="B65" i="20"/>
  <c r="P55" i="66"/>
  <c r="H25" i="64"/>
  <c r="G25" i="64"/>
  <c r="F25" i="64"/>
  <c r="E25" i="64"/>
  <c r="D25" i="64"/>
  <c r="C25" i="64"/>
  <c r="B25" i="64"/>
  <c r="H20" i="64"/>
  <c r="G20" i="64"/>
  <c r="F20" i="64"/>
  <c r="E20" i="64"/>
  <c r="D20" i="64"/>
  <c r="C20" i="64"/>
  <c r="B20" i="64"/>
  <c r="H15" i="64"/>
  <c r="G15" i="64"/>
  <c r="F15" i="64"/>
  <c r="E15" i="64"/>
  <c r="D15" i="64"/>
  <c r="C15" i="64"/>
  <c r="B15" i="64"/>
  <c r="H10" i="64"/>
  <c r="G10" i="64"/>
  <c r="F10" i="64"/>
  <c r="E10" i="64"/>
  <c r="D10" i="64"/>
  <c r="C10" i="64"/>
  <c r="B10" i="64"/>
  <c r="H5" i="64"/>
  <c r="G5" i="64"/>
  <c r="F5" i="64"/>
  <c r="E5" i="64"/>
  <c r="D5" i="64"/>
  <c r="C5" i="64"/>
  <c r="B5" i="64"/>
  <c r="I63" i="62"/>
  <c r="I62" i="62"/>
  <c r="I61" i="62"/>
  <c r="I60" i="62"/>
  <c r="I57" i="62"/>
  <c r="I56" i="62"/>
  <c r="I55" i="62"/>
  <c r="H15" i="58"/>
  <c r="H14" i="58"/>
  <c r="H13" i="58"/>
  <c r="H12" i="58"/>
  <c r="H11" i="58"/>
  <c r="H10" i="58"/>
  <c r="H9" i="58"/>
  <c r="H8" i="58"/>
  <c r="H7" i="58"/>
  <c r="H6" i="58"/>
  <c r="H5" i="58"/>
  <c r="H4" i="58"/>
  <c r="H3" i="58"/>
  <c r="D17" i="57"/>
  <c r="D16" i="57"/>
  <c r="D15" i="57"/>
  <c r="D14" i="57"/>
  <c r="D13" i="57"/>
  <c r="D12" i="57"/>
  <c r="D11" i="57"/>
  <c r="D10" i="57"/>
  <c r="D9" i="57"/>
  <c r="D8" i="57"/>
  <c r="D7" i="57"/>
  <c r="D6" i="57"/>
  <c r="D5" i="57"/>
  <c r="D4" i="57"/>
  <c r="D3" i="57"/>
  <c r="B45" i="56"/>
  <c r="J45" i="55"/>
  <c r="B45" i="55"/>
  <c r="J44" i="55"/>
  <c r="M44" i="55" s="1"/>
  <c r="B44" i="55"/>
  <c r="C33" i="52"/>
  <c r="F33" i="52"/>
  <c r="B33" i="52"/>
  <c r="F32" i="52"/>
  <c r="E32" i="52"/>
  <c r="F31" i="52"/>
  <c r="E31" i="52"/>
  <c r="F30" i="52"/>
  <c r="M55" i="49"/>
  <c r="N55" i="49" s="1"/>
  <c r="F55" i="49"/>
  <c r="G55" i="49" s="1"/>
  <c r="X13" i="48"/>
  <c r="W13" i="48"/>
  <c r="V13" i="48"/>
  <c r="U13" i="48"/>
  <c r="T13" i="48"/>
  <c r="S13" i="48"/>
  <c r="R13" i="48"/>
  <c r="Q13" i="48"/>
  <c r="P13" i="48"/>
  <c r="O13" i="48"/>
  <c r="N13" i="48"/>
  <c r="M13" i="48"/>
  <c r="K13" i="48"/>
  <c r="J13" i="48"/>
  <c r="I13" i="48"/>
  <c r="H13" i="48"/>
  <c r="G13" i="48"/>
  <c r="F13" i="48"/>
  <c r="E13" i="48"/>
  <c r="D13" i="48"/>
  <c r="C13" i="48"/>
  <c r="B13" i="48"/>
  <c r="X10" i="48"/>
  <c r="W10" i="48"/>
  <c r="V10" i="48"/>
  <c r="U10" i="48"/>
  <c r="T10" i="48"/>
  <c r="S10" i="48"/>
  <c r="R10" i="48"/>
  <c r="Q10" i="48"/>
  <c r="P10" i="48"/>
  <c r="O10" i="48"/>
  <c r="N10" i="48"/>
  <c r="M10" i="48"/>
  <c r="K10" i="48"/>
  <c r="J10" i="48"/>
  <c r="I10" i="48"/>
  <c r="H10" i="48"/>
  <c r="G10" i="48"/>
  <c r="F10" i="48"/>
  <c r="E10" i="48"/>
  <c r="D10" i="48"/>
  <c r="C10" i="48"/>
  <c r="B10" i="48"/>
  <c r="X3" i="48"/>
  <c r="U3" i="48"/>
  <c r="T3" i="48"/>
  <c r="S3" i="48"/>
  <c r="R3" i="48"/>
  <c r="Q3" i="48"/>
  <c r="P3" i="48"/>
  <c r="O3" i="48"/>
  <c r="N3" i="48"/>
  <c r="M3" i="48"/>
  <c r="K3" i="48"/>
  <c r="J3" i="48"/>
  <c r="I3" i="48"/>
  <c r="H3" i="48"/>
  <c r="G3" i="48"/>
  <c r="F3" i="48"/>
  <c r="E3" i="48"/>
  <c r="D3" i="48"/>
  <c r="C3" i="48"/>
  <c r="B3" i="48"/>
  <c r="V17" i="47"/>
  <c r="V25" i="47"/>
  <c r="V8" i="47"/>
  <c r="V4" i="47"/>
  <c r="V14" i="47" s="1"/>
  <c r="U30" i="46"/>
  <c r="U34" i="46" s="1"/>
  <c r="U22" i="46"/>
  <c r="U14" i="46"/>
  <c r="U13" i="46"/>
  <c r="U8" i="46" s="1"/>
  <c r="U9" i="46"/>
  <c r="U5" i="46"/>
  <c r="U38" i="46" s="1"/>
  <c r="AD16" i="45"/>
  <c r="AC16" i="45"/>
  <c r="AB16" i="45"/>
  <c r="AA16" i="45"/>
  <c r="Z16" i="45"/>
  <c r="AD15" i="45"/>
  <c r="AC15" i="45"/>
  <c r="AC13" i="45" s="1"/>
  <c r="AB15" i="45"/>
  <c r="AA15" i="45"/>
  <c r="Z15" i="45"/>
  <c r="AD14" i="45"/>
  <c r="AD13" i="45" s="1"/>
  <c r="AC14" i="45"/>
  <c r="AB14" i="45"/>
  <c r="AB13" i="45" s="1"/>
  <c r="AA14" i="45"/>
  <c r="AA13" i="45" s="1"/>
  <c r="Z14" i="45"/>
  <c r="Z13" i="45" s="1"/>
  <c r="AD8" i="45"/>
  <c r="AC8" i="45"/>
  <c r="AB8" i="45"/>
  <c r="AA8" i="45"/>
  <c r="Z8" i="45"/>
  <c r="AD5" i="45"/>
  <c r="AC5" i="45"/>
  <c r="AB5" i="45"/>
  <c r="AA5" i="45"/>
  <c r="Z5" i="45"/>
  <c r="Z34" i="44"/>
  <c r="Y34" i="44"/>
  <c r="X34" i="44"/>
  <c r="W34" i="44"/>
  <c r="V34" i="44"/>
  <c r="Z24" i="44"/>
  <c r="Y24" i="44"/>
  <c r="X24" i="44"/>
  <c r="W24" i="44"/>
  <c r="W31" i="44" s="1"/>
  <c r="V24" i="44"/>
  <c r="Z18" i="44"/>
  <c r="Y18" i="44"/>
  <c r="X18" i="44"/>
  <c r="W18" i="44"/>
  <c r="V18" i="44"/>
  <c r="Z11" i="44"/>
  <c r="Y11" i="44"/>
  <c r="Y31" i="44" s="1"/>
  <c r="X11" i="44"/>
  <c r="W11" i="44"/>
  <c r="V11" i="44"/>
  <c r="Z4" i="44"/>
  <c r="Y4" i="44"/>
  <c r="X4" i="44"/>
  <c r="W4" i="44"/>
  <c r="V4" i="44"/>
  <c r="V31" i="44" s="1"/>
  <c r="AJ54" i="43"/>
  <c r="AH54" i="43"/>
  <c r="AG54" i="43"/>
  <c r="Y54" i="43"/>
  <c r="AJ44" i="43"/>
  <c r="AI44" i="43"/>
  <c r="AH44" i="43"/>
  <c r="AG44" i="43"/>
  <c r="Y44" i="43"/>
  <c r="AJ36" i="43"/>
  <c r="AI36" i="43"/>
  <c r="AH36" i="43"/>
  <c r="AG36" i="43"/>
  <c r="Y36" i="43"/>
  <c r="AJ26" i="43"/>
  <c r="AI26" i="43"/>
  <c r="AH26" i="43"/>
  <c r="AG26" i="43"/>
  <c r="Y26" i="43"/>
  <c r="AJ22" i="43"/>
  <c r="AI22" i="43"/>
  <c r="AH22" i="43"/>
  <c r="AG22" i="43"/>
  <c r="Y22" i="43"/>
  <c r="AJ17" i="43"/>
  <c r="AI17" i="43"/>
  <c r="AH17" i="43"/>
  <c r="AG17" i="43"/>
  <c r="Y17" i="43"/>
  <c r="AJ14" i="43"/>
  <c r="AI14" i="43"/>
  <c r="AH14" i="43"/>
  <c r="AG14" i="43"/>
  <c r="Y14" i="43"/>
  <c r="AJ10" i="43"/>
  <c r="AJ9" i="43" s="1"/>
  <c r="AI10" i="43"/>
  <c r="AH10" i="43"/>
  <c r="AG10" i="43"/>
  <c r="Y10" i="43"/>
  <c r="Y9" i="43"/>
  <c r="AJ4" i="43"/>
  <c r="AI4" i="43"/>
  <c r="AH4" i="43"/>
  <c r="AG4" i="43"/>
  <c r="Y4" i="43"/>
  <c r="U27" i="42"/>
  <c r="T23" i="42"/>
  <c r="U18" i="42"/>
  <c r="U20" i="42" s="1"/>
  <c r="U11" i="42"/>
  <c r="U10" i="42"/>
  <c r="U12" i="42" s="1"/>
  <c r="U23" i="42"/>
  <c r="U5" i="42"/>
  <c r="U25" i="42"/>
  <c r="Y53" i="43"/>
  <c r="M45" i="55"/>
  <c r="U24" i="42"/>
  <c r="D32" i="24"/>
  <c r="D27" i="24"/>
  <c r="D26" i="24"/>
  <c r="D25" i="24"/>
  <c r="D24" i="24"/>
  <c r="U37" i="46" l="1"/>
  <c r="U19" i="46"/>
  <c r="Z31" i="44"/>
  <c r="X31" i="44"/>
  <c r="AI9" i="43"/>
  <c r="AI53" i="43" s="1"/>
  <c r="AH9" i="43"/>
  <c r="AG9" i="43"/>
  <c r="AG53" i="43" s="1"/>
  <c r="AJ53" i="43"/>
  <c r="AH53" i="43"/>
  <c r="U26" i="42"/>
</calcChain>
</file>

<file path=xl/comments1.xml><?xml version="1.0" encoding="utf-8"?>
<comments xmlns="http://schemas.openxmlformats.org/spreadsheetml/2006/main">
  <authors>
    <author>Guest User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Guest User:</t>
        </r>
        <r>
          <rPr>
            <sz val="8"/>
            <color indexed="81"/>
            <rFont val="Tahoma"/>
            <family val="2"/>
          </rPr>
          <t xml:space="preserve">
2 sub-items are left out under "Deposits with CBN" - 1. CBN Bills &amp; 2. Shortfall/excess credit/others.</t>
        </r>
      </text>
    </comment>
  </commentList>
</comments>
</file>

<file path=xl/sharedStrings.xml><?xml version="1.0" encoding="utf-8"?>
<sst xmlns="http://schemas.openxmlformats.org/spreadsheetml/2006/main" count="3348" uniqueCount="1136">
  <si>
    <t xml:space="preserve">MONETARY ASSETS/LIABILITIES  </t>
  </si>
  <si>
    <t>2009</t>
  </si>
  <si>
    <t>2010</t>
  </si>
  <si>
    <t>March</t>
  </si>
  <si>
    <t>June</t>
  </si>
  <si>
    <t>September</t>
  </si>
  <si>
    <t xml:space="preserve">December  </t>
  </si>
  <si>
    <t>December</t>
  </si>
  <si>
    <t>FOREIGN ASSETS (NET)</t>
  </si>
  <si>
    <t xml:space="preserve">  By   Central Bank </t>
  </si>
  <si>
    <t xml:space="preserve">  By  Commercial  Banks</t>
  </si>
  <si>
    <t xml:space="preserve"> </t>
  </si>
  <si>
    <t xml:space="preserve">DOMESTIC CREDIT  (NET) </t>
  </si>
  <si>
    <t xml:space="preserve">Claims on Federal Govt (Net): </t>
  </si>
  <si>
    <t xml:space="preserve">    By   Central Bank</t>
  </si>
  <si>
    <t xml:space="preserve">    By  Commercial  Banks</t>
  </si>
  <si>
    <t xml:space="preserve">    By   Merchant  Banks</t>
  </si>
  <si>
    <t>Claims on Private Sector:</t>
  </si>
  <si>
    <t>Claims on State and Local Govts:</t>
  </si>
  <si>
    <t>Claims on Non-Financial Public Enterprises:</t>
  </si>
  <si>
    <t>Claims on Other Private Sector:</t>
  </si>
  <si>
    <t xml:space="preserve"> OTHER  ASSETS (NET)</t>
  </si>
  <si>
    <t>TOTAL  MONETARY  ASSETS</t>
  </si>
  <si>
    <t>MONEY  SUPPLY (M1)</t>
  </si>
  <si>
    <t xml:space="preserve"> Currency  Outside  Banks:</t>
  </si>
  <si>
    <t xml:space="preserve">  Currency  in  Circulation</t>
  </si>
  <si>
    <t xml:space="preserve">   Vault  cash: currency held by commercial banks</t>
  </si>
  <si>
    <t xml:space="preserve">   Vault cash:  currency  held by merchant banks</t>
  </si>
  <si>
    <t xml:space="preserve">   Private  Sector  Deposits at CBN</t>
  </si>
  <si>
    <t xml:space="preserve">   Private  Sector  Deposits at Commercial Banks</t>
  </si>
  <si>
    <t>Time, Savings &amp; Foreign Currency Deposits of:</t>
  </si>
  <si>
    <t xml:space="preserve">     Commercial Banks </t>
  </si>
  <si>
    <t xml:space="preserve">     Merchant Banks </t>
  </si>
  <si>
    <t xml:space="preserve">     Of which Foreign Currency Deposit </t>
  </si>
  <si>
    <t>TOTAL  MONETARY LIABILITIES (M2)</t>
  </si>
  <si>
    <t xml:space="preserve">Source : Central Bank of Nigeria </t>
  </si>
  <si>
    <t xml:space="preserve">              … means not applicable</t>
  </si>
  <si>
    <t>(N' Million)</t>
  </si>
  <si>
    <t>S  u  b  s  c  r  i  p  t  i  o  n  s</t>
  </si>
  <si>
    <t>Period</t>
  </si>
  <si>
    <t>Issues</t>
  </si>
  <si>
    <t>Central</t>
  </si>
  <si>
    <t>Commercial</t>
  </si>
  <si>
    <t>Merchant</t>
  </si>
  <si>
    <t>Savings Type</t>
  </si>
  <si>
    <t>Statutory Board/</t>
  </si>
  <si>
    <t>Development</t>
  </si>
  <si>
    <t>Total</t>
  </si>
  <si>
    <t>Bank</t>
  </si>
  <si>
    <t>Banks</t>
  </si>
  <si>
    <t>Corporations</t>
  </si>
  <si>
    <t>Banks/ DHs</t>
  </si>
  <si>
    <t>Subscriptions</t>
  </si>
  <si>
    <t>-</t>
  </si>
  <si>
    <t>Q1</t>
  </si>
  <si>
    <t>Q2</t>
  </si>
  <si>
    <t>Q3</t>
  </si>
  <si>
    <t>Q4</t>
  </si>
  <si>
    <t>Source: Central Bank of Nigeria</t>
  </si>
  <si>
    <t>Item</t>
  </si>
  <si>
    <t>FOREIGN ASSETS</t>
  </si>
  <si>
    <t xml:space="preserve">    Gold</t>
  </si>
  <si>
    <t xml:space="preserve">    IMF Gold Tranche</t>
  </si>
  <si>
    <t xml:space="preserve">    Foreign Currencies</t>
  </si>
  <si>
    <t xml:space="preserve">    Demand Deposits at Foreign  Banks</t>
  </si>
  <si>
    <t xml:space="preserve">   Treasury Bills of Foreign  Governments</t>
  </si>
  <si>
    <t xml:space="preserve">   SDR Holdings</t>
  </si>
  <si>
    <t xml:space="preserve">   Attached  Assets</t>
  </si>
  <si>
    <t xml:space="preserve">   Regional Monetary Cooperation Funds</t>
  </si>
  <si>
    <t xml:space="preserve">   Other Foreign Assets</t>
  </si>
  <si>
    <t>CLAIMS  ON FEDERAL GOVERNMENT</t>
  </si>
  <si>
    <t>Treasury Bills &amp; TB  Rediscounts</t>
  </si>
  <si>
    <t xml:space="preserve">  Treasury  Bills</t>
  </si>
  <si>
    <t xml:space="preserve">  Treasury  Bills  Rediscounts</t>
  </si>
  <si>
    <t>Nigerian  Converted  Bonds</t>
  </si>
  <si>
    <t xml:space="preserve">  Treasury Bond Stock</t>
  </si>
  <si>
    <t xml:space="preserve">  Treasury Bonds Sinking Funds Overdrawn Account</t>
  </si>
  <si>
    <t xml:space="preserve">  Treasury Bonds Interest</t>
  </si>
  <si>
    <t xml:space="preserve">Overdrafts to Federal Government </t>
  </si>
  <si>
    <t xml:space="preserve">   Overdraft on Budgetary Accounts</t>
  </si>
  <si>
    <t xml:space="preserve">  Other Overdrafts to Federal Government</t>
  </si>
  <si>
    <t>Development  Stocks</t>
  </si>
  <si>
    <t xml:space="preserve">  Development Stocks Account</t>
  </si>
  <si>
    <t xml:space="preserve">  Development Stocks Sinking Funds Overdrawn Account</t>
  </si>
  <si>
    <t xml:space="preserve">  Development Stocks Interest</t>
  </si>
  <si>
    <t>Treasury  Certificates</t>
  </si>
  <si>
    <t>Other Claims on Federal  Government</t>
  </si>
  <si>
    <t>Claims on Federal Government (Branch Position)</t>
  </si>
  <si>
    <t>CLAIMS ON STATE AND LOCAL GOVERNMENT</t>
  </si>
  <si>
    <t xml:space="preserve">  Overdrafts to States &amp; Local  Governments:</t>
  </si>
  <si>
    <t xml:space="preserve">  Overdrafts to State  Governments</t>
  </si>
  <si>
    <t xml:space="preserve">  Overdrafts  to  Local  Governments</t>
  </si>
  <si>
    <t xml:space="preserve"> Claims on State &amp; Local Govt.(Branch Position)</t>
  </si>
  <si>
    <t>CLAIMS  ON  NONFINANCIAL PUBLIC ENTERPRISES</t>
  </si>
  <si>
    <t>Overdrafts to Non-Financial Public:</t>
  </si>
  <si>
    <t xml:space="preserve">  Overdrafts to  Federal Parastatals</t>
  </si>
  <si>
    <t xml:space="preserve">  Overdrafts to  State Parastatals</t>
  </si>
  <si>
    <t xml:space="preserve"> Claims on Non-fin. Publ. Ent.(Branch Position)</t>
  </si>
  <si>
    <t>CLAIMS  ON  (NON-FINANCIAL) PRIVATE SECTOR</t>
  </si>
  <si>
    <t>CLAIMS ON DEPOSIT MONEY BANKS</t>
  </si>
  <si>
    <t xml:space="preserve"> (Overdrafts to) Commercial Banks</t>
  </si>
  <si>
    <t xml:space="preserve"> Other Claims on DMBs</t>
  </si>
  <si>
    <t xml:space="preserve"> Claims on Deposit Money Banks (Branch Position)</t>
  </si>
  <si>
    <t>CLAIMS ON OTHER FINANCIAL INSTITUTIONS (OFI's)</t>
  </si>
  <si>
    <t>Development  Banks</t>
  </si>
  <si>
    <t>Other Claims on OFI's:</t>
  </si>
  <si>
    <t xml:space="preserve">  Investment in OFI's</t>
  </si>
  <si>
    <t xml:space="preserve">  Miscellaneous Claims on OFIs</t>
  </si>
  <si>
    <t>UNCLASSIFIED  ASSETS</t>
  </si>
  <si>
    <t>Participation in International Organisations</t>
  </si>
  <si>
    <t xml:space="preserve">  IMF Currency Subscriptions:</t>
  </si>
  <si>
    <t xml:space="preserve"> IMF Non-Negotiable Interest Bearing A/C (CBN acc. records)</t>
  </si>
  <si>
    <t xml:space="preserve"> IMF Securities Account (CBN acc. records)</t>
  </si>
  <si>
    <t xml:space="preserve"> IMF Accounts Valuation Adjustments</t>
  </si>
  <si>
    <t xml:space="preserve"> SDR Allocation #1 (rev. descrepancy)</t>
  </si>
  <si>
    <t xml:space="preserve"> IMF  Gold Tranche A/C (CBN Accounting Records)</t>
  </si>
  <si>
    <t xml:space="preserve"> Holdings  of SDRs (CBN Accounting Records)</t>
  </si>
  <si>
    <t xml:space="preserve"> IBRD Subscriptions</t>
  </si>
  <si>
    <t>Total Receivables</t>
  </si>
  <si>
    <t xml:space="preserve"> Receivables</t>
  </si>
  <si>
    <t xml:space="preserve"> Income Receivable:</t>
  </si>
  <si>
    <t xml:space="preserve">  Accrued Earnings</t>
  </si>
  <si>
    <t xml:space="preserve">  Impersonal Accounts</t>
  </si>
  <si>
    <t xml:space="preserve">  Other Income Receivable</t>
  </si>
  <si>
    <t xml:space="preserve"> Exchange Difference on Promisory Notes</t>
  </si>
  <si>
    <t xml:space="preserve"> SME Revaluation Accounts</t>
  </si>
  <si>
    <t>Claims  on Branches</t>
  </si>
  <si>
    <t>Non-Monetary Precious Metals</t>
  </si>
  <si>
    <t>Miscellanoues  unclassified Assets</t>
  </si>
  <si>
    <t xml:space="preserve"> Other Miscellaneous Assets</t>
  </si>
  <si>
    <t>Expenses</t>
  </si>
  <si>
    <t xml:space="preserve">  Head  Office  Expenses</t>
  </si>
  <si>
    <t xml:space="preserve">  Zonal Office Expenses</t>
  </si>
  <si>
    <t>Unclassified Assets (Branch Position)</t>
  </si>
  <si>
    <t xml:space="preserve"> TOTAL ASSETS</t>
  </si>
  <si>
    <t>Table A.1.2: Monetary Authorities' Analytical Accounts - Assets (N' Million)</t>
  </si>
  <si>
    <t>RESERVE  MONEY</t>
  </si>
  <si>
    <t xml:space="preserve">    Currency in Circulation</t>
  </si>
  <si>
    <t xml:space="preserve">    Head Office</t>
  </si>
  <si>
    <t xml:space="preserve">    Currency in Circulation(Branch Position)</t>
  </si>
  <si>
    <t xml:space="preserve">   Deposit Money Banks' Deposits:</t>
  </si>
  <si>
    <t xml:space="preserve">   Commercial Banks</t>
  </si>
  <si>
    <t xml:space="preserve">      Commercial  Banks  Demand  deposits</t>
  </si>
  <si>
    <t xml:space="preserve">      Commercial  Banks  Special deposits</t>
  </si>
  <si>
    <t xml:space="preserve">      Commercial  Banks  Required  Reserves</t>
  </si>
  <si>
    <t xml:space="preserve">  Merchant Banks</t>
  </si>
  <si>
    <t xml:space="preserve">      Merchant  Banks  Demand  deposits</t>
  </si>
  <si>
    <t xml:space="preserve">      Merchant   Banks  Special deposits</t>
  </si>
  <si>
    <t xml:space="preserve">      Merchant   Banks  Required  Reserves</t>
  </si>
  <si>
    <t xml:space="preserve">    Other Deposits Of DMBs</t>
  </si>
  <si>
    <t xml:space="preserve">  Deposit Money Banks' deposits (branch position)</t>
  </si>
  <si>
    <t xml:space="preserve">    Private Sector Deposits</t>
  </si>
  <si>
    <t>Private Sector Deposits</t>
  </si>
  <si>
    <t xml:space="preserve">    Non-Financial Public Enterprises (Parastatals):</t>
  </si>
  <si>
    <t xml:space="preserve">    Federal Government Parastatals</t>
  </si>
  <si>
    <t xml:space="preserve">    Private Sector Corporations Deposit</t>
  </si>
  <si>
    <t xml:space="preserve">    State and Local Government Deposits and Parastatals</t>
  </si>
  <si>
    <t xml:space="preserve">    State Government Parastatals</t>
  </si>
  <si>
    <t xml:space="preserve">    State Government  Deposits</t>
  </si>
  <si>
    <t xml:space="preserve">    Local Government  Deposits</t>
  </si>
  <si>
    <t xml:space="preserve">   Other Financial Institutions Deposits</t>
  </si>
  <si>
    <t xml:space="preserve">   Development Banks</t>
  </si>
  <si>
    <t xml:space="preserve">   Other Financial Institutions</t>
  </si>
  <si>
    <t xml:space="preserve">   Private Sector deposits (branch position)</t>
  </si>
  <si>
    <t>FOREIGN LIABILITIES</t>
  </si>
  <si>
    <t>SHORT-TERM FOREIGN LIABILITIES</t>
  </si>
  <si>
    <t xml:space="preserve">   Non-Resident Deposits of:  </t>
  </si>
  <si>
    <t xml:space="preserve">       Foreign DMBs (Current  Accounts)</t>
  </si>
  <si>
    <t xml:space="preserve">       Foreign Central  Banks</t>
  </si>
  <si>
    <t xml:space="preserve">      Other Foreign Financial  Institutions</t>
  </si>
  <si>
    <t xml:space="preserve">      Other  Foreign Customers</t>
  </si>
  <si>
    <t xml:space="preserve">   Liabilities to Foreign Monetary Authorities:</t>
  </si>
  <si>
    <t xml:space="preserve">      Treasury Bills Held by Foreign Monetray Authorities</t>
  </si>
  <si>
    <t xml:space="preserve">  Other Foreign  Liabilities</t>
  </si>
  <si>
    <t>SME World Bank Loan A/C</t>
  </si>
  <si>
    <t>SME Drawdown Account</t>
  </si>
  <si>
    <t>LONG-TERM  FOREIGN   LIABILITIES</t>
  </si>
  <si>
    <t xml:space="preserve">  Long-Term  Liabilities</t>
  </si>
  <si>
    <t xml:space="preserve">  Trade Debt Promissory Notes A/C</t>
  </si>
  <si>
    <t>FEDERAL GOVERNMENT  DEPOSITS</t>
  </si>
  <si>
    <t xml:space="preserve">    Budgetary  Accounts </t>
  </si>
  <si>
    <t xml:space="preserve">    Deposits on Nigerian Converted Bonds</t>
  </si>
  <si>
    <t xml:space="preserve">    Deposits on Development Stocks</t>
  </si>
  <si>
    <t xml:space="preserve">    Deposits on Treasury  Certificates</t>
  </si>
  <si>
    <t xml:space="preserve">   Other Federal Govt Deposit</t>
  </si>
  <si>
    <t xml:space="preserve">   Federal Govt Deposit (Branch Position)</t>
  </si>
  <si>
    <t>CAPITAL ACCOUNTS</t>
  </si>
  <si>
    <t xml:space="preserve">    Capital </t>
  </si>
  <si>
    <t xml:space="preserve">    Reserves</t>
  </si>
  <si>
    <t xml:space="preserve">    Provisions</t>
  </si>
  <si>
    <t xml:space="preserve">    Undisbursed Profits</t>
  </si>
  <si>
    <t xml:space="preserve">    Revaluation Accounts</t>
  </si>
  <si>
    <t xml:space="preserve">  Foreign Assets Revaluation A/C</t>
  </si>
  <si>
    <t xml:space="preserve">  Fixed Assets Revaluation</t>
  </si>
  <si>
    <t>UNCLASSIFIED LIABILITIES</t>
  </si>
  <si>
    <t xml:space="preserve">UNCLASSIFIED LIABILITIES  </t>
  </si>
  <si>
    <t xml:space="preserve">   Intra-Bank Accounts (Uncleared Effects)</t>
  </si>
  <si>
    <t>Intra-Branch Accounts (Uncleared Effects)</t>
  </si>
  <si>
    <t xml:space="preserve">   Govt Lending Fund</t>
  </si>
  <si>
    <t>Govt Lending Fund</t>
  </si>
  <si>
    <t xml:space="preserve">   Expense/Interest Account</t>
  </si>
  <si>
    <t>Expense</t>
  </si>
  <si>
    <t xml:space="preserve">   Liabilities to  IMF</t>
  </si>
  <si>
    <t>Impersonal Accounts</t>
  </si>
  <si>
    <t xml:space="preserve">   IMF Account Adjustments</t>
  </si>
  <si>
    <t>Liabilities to  IMF</t>
  </si>
  <si>
    <t xml:space="preserve">  Other Unclassified Liabilities</t>
  </si>
  <si>
    <t>IMF Account Adjustments</t>
  </si>
  <si>
    <t xml:space="preserve">  Other Miscellanoues unclassified Liabilities</t>
  </si>
  <si>
    <t>SDR Allocation  (CBN Rec)</t>
  </si>
  <si>
    <t xml:space="preserve">  Unclassified Liabilties (Branch Position)</t>
  </si>
  <si>
    <t>Other Unclassified Liabilities</t>
  </si>
  <si>
    <t>Miscellaneous Excess Crude</t>
  </si>
  <si>
    <t xml:space="preserve">Other Miscellanoues unclassified Liabilities  </t>
  </si>
  <si>
    <t xml:space="preserve">      Federal Government</t>
  </si>
  <si>
    <t xml:space="preserve"> Unclassified Liabilties (Branch Position)</t>
  </si>
  <si>
    <t xml:space="preserve">     Subnationals Government</t>
  </si>
  <si>
    <t>Miscellenoues Excess Crude savings</t>
  </si>
  <si>
    <t>TOTAL LIABILITIES</t>
  </si>
  <si>
    <t xml:space="preserve">       Federal Government</t>
  </si>
  <si>
    <t xml:space="preserve">    Branches</t>
  </si>
  <si>
    <t xml:space="preserve">  Other Deposits Of DMBs</t>
  </si>
  <si>
    <t>DMBs' deposits (branch position)</t>
  </si>
  <si>
    <t>NFA</t>
  </si>
  <si>
    <t>NCG</t>
  </si>
  <si>
    <t>CCP</t>
  </si>
  <si>
    <t>CSLG</t>
  </si>
  <si>
    <t>RM</t>
  </si>
  <si>
    <t>PSDD</t>
  </si>
  <si>
    <t>CIC</t>
  </si>
  <si>
    <t>Table A.1.3.1: Quarterly Monetary Aggregates (N' Million)</t>
  </si>
  <si>
    <t>Reserves</t>
  </si>
  <si>
    <t>Table A.1.1: Monetary Survey (N' Million)</t>
  </si>
  <si>
    <t>Number of</t>
  </si>
  <si>
    <t>Amount</t>
  </si>
  <si>
    <t>Daily    Average</t>
  </si>
  <si>
    <t>Working</t>
  </si>
  <si>
    <t>Cheques</t>
  </si>
  <si>
    <t>Days</t>
  </si>
  <si>
    <t>Cleared</t>
  </si>
  <si>
    <t xml:space="preserve">  No. of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</si>
  <si>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</si>
  <si>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</si>
  <si>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</si>
  <si>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</si>
  <si>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</si>
  <si>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</si>
  <si>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</si>
  <si>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</si>
  <si>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</si>
  <si>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</si>
  <si>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</si>
  <si>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</si>
  <si>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</si>
  <si>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</si>
  <si>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Table A.1.4: Consolidated Bankers' Clearing House Statistics</t>
  </si>
  <si>
    <t>Insurance</t>
  </si>
  <si>
    <t>Savings-type</t>
  </si>
  <si>
    <t>State and</t>
  </si>
  <si>
    <t>Statutory</t>
  </si>
  <si>
    <t>Other</t>
  </si>
  <si>
    <t>Agric.</t>
  </si>
  <si>
    <t>Bureau</t>
  </si>
  <si>
    <t>Special</t>
  </si>
  <si>
    <t>CBN Sales</t>
  </si>
  <si>
    <t>Individuals</t>
  </si>
  <si>
    <t>Companies</t>
  </si>
  <si>
    <t xml:space="preserve">  Institutions  </t>
  </si>
  <si>
    <t>Local</t>
  </si>
  <si>
    <t>Boards and</t>
  </si>
  <si>
    <t>Credit</t>
  </si>
  <si>
    <t>de</t>
  </si>
  <si>
    <t>Federal</t>
  </si>
  <si>
    <t>Funds</t>
  </si>
  <si>
    <t>Not Yet</t>
  </si>
  <si>
    <t>Governments</t>
  </si>
  <si>
    <t>&amp; Companies</t>
  </si>
  <si>
    <t>Guarantee</t>
  </si>
  <si>
    <t>Change</t>
  </si>
  <si>
    <t>Government</t>
  </si>
  <si>
    <t>with CBN</t>
  </si>
  <si>
    <t>Classified</t>
  </si>
  <si>
    <t xml:space="preserve"> 1996</t>
  </si>
  <si>
    <t>-419.4</t>
  </si>
  <si>
    <t>Holders</t>
  </si>
  <si>
    <t>Central Bank</t>
  </si>
  <si>
    <t>including Rediscounts</t>
  </si>
  <si>
    <t xml:space="preserve">Holders </t>
  </si>
  <si>
    <t xml:space="preserve">Federal and </t>
  </si>
  <si>
    <t xml:space="preserve">Parastatals &amp; State </t>
  </si>
  <si>
    <t>Table A.4.6: Transactions at the Nigerian Stock Exchange</t>
  </si>
  <si>
    <t>Number of Deals</t>
  </si>
  <si>
    <t>Year/Quarter</t>
  </si>
  <si>
    <t xml:space="preserve"> Govt.</t>
  </si>
  <si>
    <t>Bond</t>
  </si>
  <si>
    <t>Equities</t>
  </si>
  <si>
    <t xml:space="preserve">   Govt.</t>
  </si>
  <si>
    <t>Source: Nigerian Stock Exchange</t>
  </si>
  <si>
    <t>Notes: Industrial loans figure for 1961-1986 includes equities</t>
  </si>
  <si>
    <t xml:space="preserve">             Active Trading  Started in June 1961</t>
  </si>
  <si>
    <t>Table A.4.4: Holdings of Treasury Certificates Outstanding (N'Million)</t>
  </si>
  <si>
    <t>Year</t>
  </si>
  <si>
    <t>January</t>
  </si>
  <si>
    <t>February</t>
  </si>
  <si>
    <t>April</t>
  </si>
  <si>
    <t>May</t>
  </si>
  <si>
    <t>July</t>
  </si>
  <si>
    <t>August</t>
  </si>
  <si>
    <t>October</t>
  </si>
  <si>
    <t>November</t>
  </si>
  <si>
    <t> 33,096.4</t>
  </si>
  <si>
    <t>Government Stocks/Securities</t>
  </si>
  <si>
    <t>Debt/Bonds</t>
  </si>
  <si>
    <t>0.0</t>
  </si>
  <si>
    <t>1.9</t>
  </si>
  <si>
    <t>3.0</t>
  </si>
  <si>
    <t>1.0</t>
  </si>
  <si>
    <t>2.2</t>
  </si>
  <si>
    <t>2.9</t>
  </si>
  <si>
    <t>0.2</t>
  </si>
  <si>
    <t>2.4</t>
  </si>
  <si>
    <t>3.5</t>
  </si>
  <si>
    <t>0.4</t>
  </si>
  <si>
    <t>2.7</t>
  </si>
  <si>
    <t>3.7</t>
  </si>
  <si>
    <t>4.2</t>
  </si>
  <si>
    <t>4.0</t>
  </si>
  <si>
    <t>4.5</t>
  </si>
  <si>
    <t>5.1</t>
  </si>
  <si>
    <t>0.6</t>
  </si>
  <si>
    <t>8.0</t>
  </si>
  <si>
    <t>3.4</t>
  </si>
  <si>
    <t>0.8</t>
  </si>
  <si>
    <t>12.1</t>
  </si>
  <si>
    <t>3.3</t>
  </si>
  <si>
    <t>1.4</t>
  </si>
  <si>
    <t>18.4</t>
  </si>
  <si>
    <t>3.2</t>
  </si>
  <si>
    <t>1.8</t>
  </si>
  <si>
    <t>26.2</t>
  </si>
  <si>
    <t>3.6</t>
  </si>
  <si>
    <t>2.1</t>
  </si>
  <si>
    <t>41.8</t>
  </si>
  <si>
    <t>61.0</t>
  </si>
  <si>
    <t>1995</t>
  </si>
  <si>
    <t>175.1</t>
  </si>
  <si>
    <t>1996</t>
  </si>
  <si>
    <t>279.8</t>
  </si>
  <si>
    <t>1997</t>
  </si>
  <si>
    <t>2.8</t>
  </si>
  <si>
    <t>276.3</t>
  </si>
  <si>
    <t>1998</t>
  </si>
  <si>
    <t>3.1</t>
  </si>
  <si>
    <t>256.8</t>
  </si>
  <si>
    <t>1999</t>
  </si>
  <si>
    <t>294.5</t>
  </si>
  <si>
    <t>2000</t>
  </si>
  <si>
    <t>4.1</t>
  </si>
  <si>
    <t>466.1</t>
  </si>
  <si>
    <t>2001</t>
  </si>
  <si>
    <t>8.3</t>
  </si>
  <si>
    <t>5.8</t>
  </si>
  <si>
    <t>648.4</t>
  </si>
  <si>
    <t>2002</t>
  </si>
  <si>
    <t>12.7</t>
  </si>
  <si>
    <t>748.7</t>
  </si>
  <si>
    <t>2003</t>
  </si>
  <si>
    <t>25.2</t>
  </si>
  <si>
    <t>8.4</t>
  </si>
  <si>
    <t>1,325.7</t>
  </si>
  <si>
    <t>2004</t>
  </si>
  <si>
    <t>178.1</t>
  </si>
  <si>
    <t>7.9</t>
  </si>
  <si>
    <t>1,926.5</t>
  </si>
  <si>
    <t>2005</t>
  </si>
  <si>
    <t>365.5</t>
  </si>
  <si>
    <t>11.1</t>
  </si>
  <si>
    <t>2,523.5</t>
  </si>
  <si>
    <t>2006</t>
  </si>
  <si>
    <t>888.9</t>
  </si>
  <si>
    <t>4,228.6</t>
  </si>
  <si>
    <t>2,976.6</t>
  </si>
  <si>
    <t>17.0</t>
  </si>
  <si>
    <t xml:space="preserve">   Period</t>
  </si>
  <si>
    <t>Actual</t>
  </si>
  <si>
    <t>Prescribed
 Minimum</t>
  </si>
  <si>
    <t>Prescribed</t>
  </si>
  <si>
    <t>Prescribed 
Maximum</t>
  </si>
  <si>
    <t xml:space="preserve">Q4 </t>
  </si>
  <si>
    <t>Deposits</t>
  </si>
  <si>
    <t>Loans</t>
  </si>
  <si>
    <t>Source : Central Bank of Nigeria</t>
  </si>
  <si>
    <t>Note:  Rural banking started in 1977</t>
  </si>
  <si>
    <t xml:space="preserve">  Branches</t>
  </si>
  <si>
    <t>Number</t>
  </si>
  <si>
    <t>Urban</t>
  </si>
  <si>
    <t>Rural</t>
  </si>
  <si>
    <t xml:space="preserve">Total </t>
  </si>
  <si>
    <t xml:space="preserve">of Banks </t>
  </si>
  <si>
    <t>Note: Classification of Branches into Urban and Rural stopped in 2005 due to consolidation of banks</t>
  </si>
  <si>
    <t>Number of Banks</t>
  </si>
  <si>
    <t>Abia</t>
  </si>
  <si>
    <t>Abuja(FCT)</t>
  </si>
  <si>
    <t>Adamawa</t>
  </si>
  <si>
    <t>Akwa-Ibom</t>
  </si>
  <si>
    <t>Anambra</t>
  </si>
  <si>
    <t>Bauchi</t>
  </si>
  <si>
    <t>Bayelsa</t>
  </si>
  <si>
    <t>Benue</t>
  </si>
  <si>
    <t>Borno</t>
  </si>
  <si>
    <t>Cross-River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</si>
  <si>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</si>
  <si>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</si>
  <si>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</si>
  <si>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</si>
  <si>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</si>
  <si>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</si>
  <si>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</si>
  <si>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</si>
  <si>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</si>
  <si>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</si>
  <si>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</si>
  <si>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</si>
  <si>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</si>
  <si>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</si>
  <si>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</si>
  <si>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</si>
  <si>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</si>
  <si>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</si>
  <si>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</si>
  <si>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</si>
  <si>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</si>
  <si>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</si>
  <si>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</si>
  <si>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</si>
  <si>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</si>
  <si>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</si>
  <si>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</si>
  <si>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TOTAL</t>
  </si>
  <si>
    <t>Table A.2.4.2: Weighted Average Deposit and Lending Rates of Commercial Banks</t>
  </si>
  <si>
    <t>Savings</t>
  </si>
  <si>
    <t>Maximum</t>
  </si>
  <si>
    <t xml:space="preserve">Table A.2.4.1: Money Market Interest Rates (Per cent) </t>
  </si>
  <si>
    <t>One Year</t>
  </si>
  <si>
    <t>Two Year</t>
  </si>
  <si>
    <t>Deposit Money Banks</t>
  </si>
  <si>
    <t xml:space="preserve">Minimum </t>
  </si>
  <si>
    <t xml:space="preserve">        Deposit Rates</t>
  </si>
  <si>
    <t>Rediscount</t>
  </si>
  <si>
    <t>Treasury</t>
  </si>
  <si>
    <t>Over 12</t>
  </si>
  <si>
    <t>Rates</t>
  </si>
  <si>
    <t>Bill Rate</t>
  </si>
  <si>
    <t>Maturity</t>
  </si>
  <si>
    <t>3 Months</t>
  </si>
  <si>
    <t>6   Months</t>
  </si>
  <si>
    <t>12   Months</t>
  </si>
  <si>
    <t xml:space="preserve"> Months</t>
  </si>
  <si>
    <t>…</t>
  </si>
  <si>
    <t xml:space="preserve"> -</t>
  </si>
  <si>
    <t>9.55 - 4.50</t>
  </si>
  <si>
    <t>6.13 - 1.30</t>
  </si>
  <si>
    <t>5.98 - 1.30</t>
  </si>
  <si>
    <t>6.13 - 2.00</t>
  </si>
  <si>
    <t>5.70 - 3.99</t>
  </si>
  <si>
    <t xml:space="preserve">  Q4  </t>
  </si>
  <si>
    <t>6.00 - 2.50</t>
  </si>
  <si>
    <t xml:space="preserve">                      P  r  o  d  u  c  t  i  o  n</t>
  </si>
  <si>
    <t xml:space="preserve">                 G e n e r a l   C o m m e r c e</t>
  </si>
  <si>
    <t xml:space="preserve">                       S e r v i c e s</t>
  </si>
  <si>
    <t xml:space="preserve">                     O  t  h  e  r  s</t>
  </si>
  <si>
    <t>Agriculture,</t>
  </si>
  <si>
    <t>Manufac-</t>
  </si>
  <si>
    <t>Mining</t>
  </si>
  <si>
    <t>Real</t>
  </si>
  <si>
    <t>Bills</t>
  </si>
  <si>
    <t>Domestic</t>
  </si>
  <si>
    <t xml:space="preserve">Credit to </t>
  </si>
  <si>
    <t xml:space="preserve"> Personal</t>
  </si>
  <si>
    <t>Miscella-</t>
  </si>
  <si>
    <t>Forestry</t>
  </si>
  <si>
    <t>turing</t>
  </si>
  <si>
    <t>and Quarying</t>
  </si>
  <si>
    <t>Estate and</t>
  </si>
  <si>
    <t>Discounted</t>
  </si>
  <si>
    <t>Trade</t>
  </si>
  <si>
    <t>Exports</t>
  </si>
  <si>
    <t>Imports</t>
  </si>
  <si>
    <t>Public</t>
  </si>
  <si>
    <t xml:space="preserve">Transport and </t>
  </si>
  <si>
    <t xml:space="preserve">financial </t>
  </si>
  <si>
    <t>and</t>
  </si>
  <si>
    <t>and Fishery</t>
  </si>
  <si>
    <t>Construction</t>
  </si>
  <si>
    <t>Utilities</t>
  </si>
  <si>
    <t>Communications</t>
  </si>
  <si>
    <t>Institutions</t>
  </si>
  <si>
    <t xml:space="preserve">Professional </t>
  </si>
  <si>
    <t>Source : Computed from Deposit Money Banks' Returns</t>
  </si>
  <si>
    <t>LIABILITIES</t>
  </si>
  <si>
    <t xml:space="preserve">December </t>
  </si>
  <si>
    <t xml:space="preserve">DEMAND  DEPOSITS </t>
  </si>
  <si>
    <t xml:space="preserve">   Private  Sector Deposits</t>
  </si>
  <si>
    <t xml:space="preserve">   State  Government  Deposits </t>
  </si>
  <si>
    <t xml:space="preserve">   Local  Government  Deposits</t>
  </si>
  <si>
    <t xml:space="preserve">TIME, SAVINGS &amp; FOREIGN CURRENCY DEPOSITS </t>
  </si>
  <si>
    <t>Time  Deposits:</t>
  </si>
  <si>
    <t>Savings  Deposits:</t>
  </si>
  <si>
    <t>Foreign  Currency  Deposits:</t>
  </si>
  <si>
    <t xml:space="preserve">   Domiciliary  Accounts</t>
  </si>
  <si>
    <t xml:space="preserve">  Other  Deposits:</t>
  </si>
  <si>
    <t>MONEY  MARKET  INSTRUMENTS:</t>
  </si>
  <si>
    <t xml:space="preserve">  Certificate  of  Deposit  Issued</t>
  </si>
  <si>
    <t xml:space="preserve">  Notes &amp; Deposit (Cash) certificates</t>
  </si>
  <si>
    <t>BONDS</t>
  </si>
  <si>
    <t xml:space="preserve">  Debentures</t>
  </si>
  <si>
    <t>FOREIGN  LIABILITIES:</t>
  </si>
  <si>
    <t xml:space="preserve">   Balance Held for  offices and branches Abroad</t>
  </si>
  <si>
    <t xml:space="preserve">   Balance held for banks outside Nigeria</t>
  </si>
  <si>
    <t xml:space="preserve">   Money at call with foreign banks</t>
  </si>
  <si>
    <t xml:space="preserve">   Loans &amp; Advances from other banks outside Nigeria</t>
  </si>
  <si>
    <t xml:space="preserve">CENTRAL  GOVERNMENT  DEPOSITS  </t>
  </si>
  <si>
    <t xml:space="preserve">   Federal Government Time Deposits</t>
  </si>
  <si>
    <t xml:space="preserve">  Federal Government Demand Deposits</t>
  </si>
  <si>
    <t xml:space="preserve">  Federal Government  Savings Deposits</t>
  </si>
  <si>
    <t>CREDIT  FROM  CENTRAL BANK</t>
  </si>
  <si>
    <t xml:space="preserve">   Loans &amp;  Advances from  CBN</t>
  </si>
  <si>
    <t xml:space="preserve">   CBN  Overdrafts to banks</t>
  </si>
  <si>
    <t>CAPITAL ACCOUNTS:</t>
  </si>
  <si>
    <t xml:space="preserve">   Capital</t>
  </si>
  <si>
    <t xml:space="preserve">   Reserve Fund</t>
  </si>
  <si>
    <t xml:space="preserve">   Reserves for Depreciation &amp; non-performing assets</t>
  </si>
  <si>
    <t xml:space="preserve">   Loans &amp; Advances from Federal and State Govt</t>
  </si>
  <si>
    <t xml:space="preserve">  Total loans /lease loss provision</t>
  </si>
  <si>
    <t>UNCLASSIFIED LIABILITIES:</t>
  </si>
  <si>
    <t>Inter-bank  liabilities</t>
  </si>
  <si>
    <t xml:space="preserve">    Balances held for banks in Nigeria</t>
  </si>
  <si>
    <t xml:space="preserve">    Money at call from banks in Nigeria</t>
  </si>
  <si>
    <t xml:space="preserve">    Inter-bank  takings</t>
  </si>
  <si>
    <t xml:space="preserve">    Uncleared effects</t>
  </si>
  <si>
    <t xml:space="preserve">    Loans &amp; Advances from other banks in Nigeria</t>
  </si>
  <si>
    <t xml:space="preserve">    Bankers payments</t>
  </si>
  <si>
    <t>Loans &amp; Advances from Other creditors</t>
  </si>
  <si>
    <t>Letters of Credit</t>
  </si>
  <si>
    <t>Takings from  Discount Houses</t>
  </si>
  <si>
    <t>Other Liabilities:</t>
  </si>
  <si>
    <t xml:space="preserve">    Accounts Payables</t>
  </si>
  <si>
    <t xml:space="preserve">    Suspense Account</t>
  </si>
  <si>
    <t xml:space="preserve">    Provision for Tax Payments</t>
  </si>
  <si>
    <t xml:space="preserve">    Sundry Creditors</t>
  </si>
  <si>
    <t xml:space="preserve">    Forex Awaiting Cover</t>
  </si>
  <si>
    <t xml:space="preserve">    Exchange  Differential</t>
  </si>
  <si>
    <t xml:space="preserve">    Provision  for  Bad  Debt</t>
  </si>
  <si>
    <t xml:space="preserve">    FEM</t>
  </si>
  <si>
    <t xml:space="preserve">    Miscellaneous</t>
  </si>
  <si>
    <t>TOTAL  LIABILITIES:</t>
  </si>
  <si>
    <t>Source: Computed from  Deposit Money Banks' Returns</t>
  </si>
  <si>
    <t>ASSETS</t>
  </si>
  <si>
    <t>RESERVES</t>
  </si>
  <si>
    <t xml:space="preserve">   Currency</t>
  </si>
  <si>
    <t xml:space="preserve">   Deposits with CBN:</t>
  </si>
  <si>
    <t xml:space="preserve">      Reserve  Requirements</t>
  </si>
  <si>
    <t xml:space="preserve">      Current Accounts</t>
  </si>
  <si>
    <t xml:space="preserve">      Stabilization  Securities</t>
  </si>
  <si>
    <t>FOREIGN   ASSETS</t>
  </si>
  <si>
    <t xml:space="preserve">  Claims on Non-resident Banks:</t>
  </si>
  <si>
    <t xml:space="preserve">     Balances held with banks outside Nigeria</t>
  </si>
  <si>
    <t xml:space="preserve">     Balances held with offices and branches outside Nigeria</t>
  </si>
  <si>
    <t xml:space="preserve">     Loans &amp; Advances to Banks outside Nigeria</t>
  </si>
  <si>
    <t xml:space="preserve">    Bills Discounted Payable outside Nigeria</t>
  </si>
  <si>
    <t xml:space="preserve">CLAIMS ON CENTRAL  GOVERNMENT </t>
  </si>
  <si>
    <t xml:space="preserve">  Treasury  Certificates</t>
  </si>
  <si>
    <t xml:space="preserve">  Development  Stocks</t>
  </si>
  <si>
    <t xml:space="preserve">  Loans &amp; Advances to Central Government </t>
  </si>
  <si>
    <t xml:space="preserve">  Bankers Unit  Fund</t>
  </si>
  <si>
    <t xml:space="preserve">CLAIMS ON STATE &amp; LOCAL GOVERNMENT </t>
  </si>
  <si>
    <t xml:space="preserve">  Loans &amp; Advances to State Government </t>
  </si>
  <si>
    <t xml:space="preserve">  Loans &amp; Advances to Local Government</t>
  </si>
  <si>
    <t xml:space="preserve">CLAIMS ON OTHER  PRIVATE SECTOR </t>
  </si>
  <si>
    <t xml:space="preserve">  Loans &amp; Advances to Other Customers</t>
  </si>
  <si>
    <t xml:space="preserve">  Loans &amp; Advances to Nigeria  Banks Subsidiaries</t>
  </si>
  <si>
    <t xml:space="preserve">  Bills Discounted from non-bank sources</t>
  </si>
  <si>
    <t>Investments:</t>
  </si>
  <si>
    <t xml:space="preserve">  Ordinary Shares</t>
  </si>
  <si>
    <t xml:space="preserve">  Preference Shares</t>
  </si>
  <si>
    <t xml:space="preserve">  Subsidiaries</t>
  </si>
  <si>
    <t xml:space="preserve">  Other  investments</t>
  </si>
  <si>
    <t xml:space="preserve">  Commercial papers</t>
  </si>
  <si>
    <t xml:space="preserve">  Bankers Acceptances</t>
  </si>
  <si>
    <t xml:space="preserve">  Factored Debt</t>
  </si>
  <si>
    <t xml:space="preserve">  Advances under Lease</t>
  </si>
  <si>
    <t>CLAIMS ON OTHER FINANCIAL INSTITUTIONS</t>
  </si>
  <si>
    <t xml:space="preserve"> Fixed  Assets</t>
  </si>
  <si>
    <t>Domestic Inter-Bank Claims:</t>
  </si>
  <si>
    <t xml:space="preserve">  Bills Discounted from Banks in Nigeria</t>
  </si>
  <si>
    <t xml:space="preserve">  Money at call with Banks</t>
  </si>
  <si>
    <t xml:space="preserve">  Inter-bank Placements</t>
  </si>
  <si>
    <t xml:space="preserve">  Balances held with banks in Nigeria</t>
  </si>
  <si>
    <t xml:space="preserve">  Loans &amp; Advances to  other Banks in Nigeria</t>
  </si>
  <si>
    <t xml:space="preserve">  Checks for  Collection</t>
  </si>
  <si>
    <t xml:space="preserve"> Money at call outside banks</t>
  </si>
  <si>
    <t>Certificates of Deposit</t>
  </si>
  <si>
    <t>Placement with Discount Houses</t>
  </si>
  <si>
    <t xml:space="preserve">Other Assets:  </t>
  </si>
  <si>
    <t xml:space="preserve">  Receivables</t>
  </si>
  <si>
    <t xml:space="preserve">  Pre-payments</t>
  </si>
  <si>
    <t xml:space="preserve">  Bills Payable</t>
  </si>
  <si>
    <t xml:space="preserve">  Suspense</t>
  </si>
  <si>
    <t xml:space="preserve">  Sundry Debtors</t>
  </si>
  <si>
    <t xml:space="preserve">  FEM</t>
  </si>
  <si>
    <t xml:space="preserve">  CBN  naira Depreciation</t>
  </si>
  <si>
    <t xml:space="preserve">  NDIC</t>
  </si>
  <si>
    <t xml:space="preserve">  Miscellaneous</t>
  </si>
  <si>
    <t>TOTAL   ASSETS</t>
  </si>
  <si>
    <t xml:space="preserve">Commercial Banks Loans </t>
  </si>
  <si>
    <t xml:space="preserve">Commercial Banks </t>
  </si>
  <si>
    <t xml:space="preserve">To Small Scale </t>
  </si>
  <si>
    <t>To Small Scale Enterprises as</t>
  </si>
  <si>
    <t>Enterprises (N' Million)</t>
  </si>
  <si>
    <t xml:space="preserve"> Percentage of Total Credit (%)</t>
  </si>
  <si>
    <t xml:space="preserve"> Table A.4.3: Holdings of Treasury Bills Outstanding (N' Million)</t>
  </si>
  <si>
    <t>Variables</t>
  </si>
  <si>
    <r>
      <t>M</t>
    </r>
    <r>
      <rPr>
        <vertAlign val="subscript"/>
        <sz val="11"/>
        <color theme="1"/>
        <rFont val="Cambria"/>
        <family val="1"/>
        <scheme val="major"/>
      </rPr>
      <t>2</t>
    </r>
  </si>
  <si>
    <t xml:space="preserve">Actual </t>
  </si>
  <si>
    <t>Target</t>
  </si>
  <si>
    <r>
      <t>M</t>
    </r>
    <r>
      <rPr>
        <b/>
        <vertAlign val="subscript"/>
        <sz val="11"/>
        <color rgb="FF000000"/>
        <rFont val="Cambria"/>
        <family val="1"/>
        <scheme val="major"/>
      </rPr>
      <t>1</t>
    </r>
  </si>
  <si>
    <t>NDC</t>
  </si>
  <si>
    <t>CPS</t>
  </si>
  <si>
    <t>Inflation</t>
  </si>
  <si>
    <t>Source: Central Bank of Nigeria &amp; National Bureau of Statistics</t>
  </si>
  <si>
    <t>ITEM</t>
  </si>
  <si>
    <t>ASSETS :</t>
  </si>
  <si>
    <t>1.   CASH</t>
  </si>
  <si>
    <t>2.   Balance held with</t>
  </si>
  <si>
    <t xml:space="preserve">       (a)   FMBN</t>
  </si>
  <si>
    <t xml:space="preserve">       (b)   Other banks</t>
  </si>
  <si>
    <t>3.    Treasury  Bills/Certificate</t>
  </si>
  <si>
    <t>4.    Placements/Investments</t>
  </si>
  <si>
    <t>5.    Loans</t>
  </si>
  <si>
    <t>6.    Other Assets</t>
  </si>
  <si>
    <t>Total  Assets</t>
  </si>
  <si>
    <t>LIABILITIES :</t>
  </si>
  <si>
    <t>1.    Capital</t>
  </si>
  <si>
    <t>2.    Reserves</t>
  </si>
  <si>
    <t>3.    Savings</t>
  </si>
  <si>
    <t>4.    Fixed Deposits</t>
  </si>
  <si>
    <t>5.    Balance held for other Fin. Ints.</t>
  </si>
  <si>
    <t>6.   Other Liabilities</t>
  </si>
  <si>
    <t>Total Liabilities</t>
  </si>
  <si>
    <t xml:space="preserve">       Number of Reporting  PMI</t>
  </si>
  <si>
    <t xml:space="preserve">       Loans to deposits  Ratio</t>
  </si>
  <si>
    <t xml:space="preserve">       Liquidity Ratio</t>
  </si>
  <si>
    <t xml:space="preserve">       Liquid Assets</t>
  </si>
  <si>
    <t xml:space="preserve">       Current Liabilities</t>
  </si>
  <si>
    <t xml:space="preserve">       Deposits</t>
  </si>
  <si>
    <t>Note: Liquidity Ratio = Liquid Assets/Current Liabilities x 100</t>
  </si>
  <si>
    <t>Mar</t>
  </si>
  <si>
    <t>Jun</t>
  </si>
  <si>
    <t>Sep</t>
  </si>
  <si>
    <t>Dec</t>
  </si>
  <si>
    <t>CASH AND BALANCES WITH BANKS</t>
  </si>
  <si>
    <t>i)   Cash on hand</t>
  </si>
  <si>
    <t>ii)  Balances with CBN</t>
  </si>
  <si>
    <t>iii) Balances with other banks</t>
  </si>
  <si>
    <t>CLAIMS ON FEDERAL GOVERNMENT</t>
  </si>
  <si>
    <t>i)  Treasury   Bills</t>
  </si>
  <si>
    <t xml:space="preserve">       a)  Pledges</t>
  </si>
  <si>
    <t xml:space="preserve">       b)  Unpledged</t>
  </si>
  <si>
    <t xml:space="preserve">       c)  Bill with PDO (CBN)</t>
  </si>
  <si>
    <t xml:space="preserve">ii)  Treasury Certificate Maturing </t>
  </si>
  <si>
    <t xml:space="preserve">       a)    Within  1 year</t>
  </si>
  <si>
    <t xml:space="preserve">       b)    1-2 years</t>
  </si>
  <si>
    <t xml:space="preserve">iii)  Treasury Bonds </t>
  </si>
  <si>
    <t>iv)  Eligible Development Stock</t>
  </si>
  <si>
    <t>CLAIMS ON STATE GOVERNMENTS</t>
  </si>
  <si>
    <t xml:space="preserve"> i) State Promissory Notes </t>
  </si>
  <si>
    <t xml:space="preserve">ii  Eligible State Bonds </t>
  </si>
  <si>
    <t>CLAIMS ON BANKS</t>
  </si>
  <si>
    <t>i)   Money at Call</t>
  </si>
  <si>
    <t>ii)  Loans and Advances</t>
  </si>
  <si>
    <t>iii) Commercial Bills:</t>
  </si>
  <si>
    <t xml:space="preserve">    a)    Bankers Acceptances</t>
  </si>
  <si>
    <t xml:space="preserve">    b)    Promissory Notes </t>
  </si>
  <si>
    <t xml:space="preserve">    c)    Negotiable Certificate of Deposit        </t>
  </si>
  <si>
    <t xml:space="preserve">    d)   Stabilisation Securities</t>
  </si>
  <si>
    <t xml:space="preserve">    iv)   Others</t>
  </si>
  <si>
    <t xml:space="preserve">      Money at Call</t>
  </si>
  <si>
    <t xml:space="preserve">      Loans and Advances </t>
  </si>
  <si>
    <t xml:space="preserve">      Commercial Bills:</t>
  </si>
  <si>
    <t xml:space="preserve">          a) Promissory Notes</t>
  </si>
  <si>
    <t xml:space="preserve">          b) Negotiable Certificate of Deposit</t>
  </si>
  <si>
    <t xml:space="preserve">     Others</t>
  </si>
  <si>
    <t>CLAIMS ON OTHERS</t>
  </si>
  <si>
    <t xml:space="preserve">    Commercial Bills</t>
  </si>
  <si>
    <t xml:space="preserve">    Loans and Advances</t>
  </si>
  <si>
    <t xml:space="preserve">    Others (CBN Certificate)</t>
  </si>
  <si>
    <t>OTHER ASSETS</t>
  </si>
  <si>
    <t>FIXED ASSETS</t>
  </si>
  <si>
    <t>TOTAL  ASSETS</t>
  </si>
  <si>
    <t>ASSETS ON REPURCHASE TRANSACTION</t>
  </si>
  <si>
    <t xml:space="preserve">        Treasury Bills </t>
  </si>
  <si>
    <t xml:space="preserve">        Treasury Bills (Bonds)</t>
  </si>
  <si>
    <t xml:space="preserve">        Fixed Buy Back Repo</t>
  </si>
  <si>
    <t xml:space="preserve">        Eligible Commercial Bills</t>
  </si>
  <si>
    <t xml:space="preserve">        Treasury Bills   Repo   with   CBN</t>
  </si>
  <si>
    <t>Treasury Bills  Repo  with  other  Discount  House</t>
  </si>
  <si>
    <t>Table A.3.3: Summary of Assets/Liabilities of Discount Houses - Liabilities (N' Million)</t>
  </si>
  <si>
    <t xml:space="preserve">CAPITAL AND RESERVES </t>
  </si>
  <si>
    <t xml:space="preserve">   i)       Paid-up Capital</t>
  </si>
  <si>
    <t xml:space="preserve">  ii)       Statutory  Reserves</t>
  </si>
  <si>
    <t xml:space="preserve"> iii)      Share   Premium</t>
  </si>
  <si>
    <t xml:space="preserve"> iv)       Other  Reserves</t>
  </si>
  <si>
    <t xml:space="preserve"> v)        General Reserve</t>
  </si>
  <si>
    <t xml:space="preserve">MONEY-AT-CALL </t>
  </si>
  <si>
    <t>i)         Commercial Banks</t>
  </si>
  <si>
    <t>ii)        Merchant Banks</t>
  </si>
  <si>
    <t>iii) Non-Bank Financial Institutions</t>
  </si>
  <si>
    <t>iv)        Others</t>
  </si>
  <si>
    <t>v) Associated  Treasury  Notes</t>
  </si>
  <si>
    <t>OTHER AMOUNT OWING TO:</t>
  </si>
  <si>
    <t>iii)       Non-Bank Financial Institutions</t>
  </si>
  <si>
    <t>BORROWINGS</t>
  </si>
  <si>
    <t>i) Central Bank of Nigeria</t>
  </si>
  <si>
    <t>ii)        Overdrafts</t>
  </si>
  <si>
    <t>iii)       Other Banks</t>
  </si>
  <si>
    <t>OTHER  LIABILITIES</t>
  </si>
  <si>
    <t>TOTAL    LIABILITIES</t>
  </si>
  <si>
    <t xml:space="preserve">LIABILITIES FOR ASSETS SUBJECT TO </t>
  </si>
  <si>
    <t>REPURCHASE  ARRANGEMENTS</t>
  </si>
  <si>
    <t xml:space="preserve">         - Repo with CBN</t>
  </si>
  <si>
    <t xml:space="preserve">         -  Repo with Banks </t>
  </si>
  <si>
    <t xml:space="preserve">         -  Fixed  Buy  Back  Repo</t>
  </si>
  <si>
    <t xml:space="preserve">         -  Repo with Discount Houses</t>
  </si>
  <si>
    <t xml:space="preserve">         -   Repo with Others</t>
  </si>
  <si>
    <t>Table A.3.1: Summary of Assets &amp; Liabilities of 
Primary Mortgage Institutions (N' Millions)</t>
  </si>
  <si>
    <t>Assets Structure</t>
  </si>
  <si>
    <t>Assets</t>
  </si>
  <si>
    <t xml:space="preserve">      Treasury Bills of Less Than 91 Days Maturity</t>
  </si>
  <si>
    <t xml:space="preserve">      Treasury Bonds</t>
  </si>
  <si>
    <t>Liabilities</t>
  </si>
  <si>
    <t xml:space="preserve">      Borrowings</t>
  </si>
  <si>
    <t xml:space="preserve">      Other Amounts Owing</t>
  </si>
  <si>
    <t>Total Borrowings &amp; Amount Owing</t>
  </si>
  <si>
    <t xml:space="preserve">      Amount Owing</t>
  </si>
  <si>
    <t>Capital &amp; Reserves</t>
  </si>
  <si>
    <t xml:space="preserve">      Capital</t>
  </si>
  <si>
    <t xml:space="preserve">      Reserves</t>
  </si>
  <si>
    <t>Gearing Ratio:  x:1</t>
  </si>
  <si>
    <t>x=50</t>
  </si>
  <si>
    <t xml:space="preserve">  1992</t>
  </si>
  <si>
    <t xml:space="preserve">  1993</t>
  </si>
  <si>
    <t xml:space="preserve">  1994</t>
  </si>
  <si>
    <t xml:space="preserve">  1995</t>
  </si>
  <si>
    <t xml:space="preserve">1997 </t>
  </si>
  <si>
    <t xml:space="preserve">  Cash in hand</t>
  </si>
  <si>
    <t xml:space="preserve">  Balance with other banks</t>
  </si>
  <si>
    <t xml:space="preserve">  Money at call</t>
  </si>
  <si>
    <t xml:space="preserve">  Bills Discounted</t>
  </si>
  <si>
    <t xml:space="preserve">  Loans &amp; Advances: </t>
  </si>
  <si>
    <t xml:space="preserve">     (a)  Agriculture &amp; forestry</t>
  </si>
  <si>
    <t xml:space="preserve">     (b)  Mining &amp; Quarrying</t>
  </si>
  <si>
    <t xml:space="preserve">     (c)  Manufacturing &amp; Food Processing </t>
  </si>
  <si>
    <t xml:space="preserve">     (d)  Real Estate &amp; Construction</t>
  </si>
  <si>
    <t xml:space="preserve">     (e)   Transport/Commerce</t>
  </si>
  <si>
    <t xml:space="preserve">     (f)  Others</t>
  </si>
  <si>
    <t xml:space="preserve">   Investments</t>
  </si>
  <si>
    <t xml:space="preserve">   Equipment on Lease</t>
  </si>
  <si>
    <t xml:space="preserve">   Fixed Assets</t>
  </si>
  <si>
    <t xml:space="preserve">   Other Assets</t>
  </si>
  <si>
    <t>TOTAL ASSETS</t>
  </si>
  <si>
    <t>LIABILITIES:</t>
  </si>
  <si>
    <t xml:space="preserve">   Deposits</t>
  </si>
  <si>
    <t xml:space="preserve">      (a)   Demand</t>
  </si>
  <si>
    <t xml:space="preserve">      (b)   Savings</t>
  </si>
  <si>
    <t xml:space="preserve">      (c)   Time</t>
  </si>
  <si>
    <t xml:space="preserve">   Money at Call Takings</t>
  </si>
  <si>
    <t xml:space="preserve">   Balances held for Banks</t>
  </si>
  <si>
    <t xml:space="preserve">   Matching Loans</t>
  </si>
  <si>
    <t xml:space="preserve">   Shareholders  Funds</t>
  </si>
  <si>
    <t xml:space="preserve">      (a)  Paidup Capital</t>
  </si>
  <si>
    <t xml:space="preserve">      (b)  Reserve</t>
  </si>
  <si>
    <t xml:space="preserve">   Other Liabilities</t>
  </si>
  <si>
    <t>Number of Reporting Banks</t>
  </si>
  <si>
    <t>Table A.3.6: Summary of Assets and Liabilities
 of Finance Houses (N' Million)</t>
  </si>
  <si>
    <t xml:space="preserve">    ITEM</t>
  </si>
  <si>
    <t>1. Liquid Assets</t>
  </si>
  <si>
    <t xml:space="preserve">      Cash in Hand</t>
  </si>
  <si>
    <t xml:space="preserve">      Balances with Banks</t>
  </si>
  <si>
    <t xml:space="preserve">      Placements with Other Finance Companies</t>
  </si>
  <si>
    <t>2. Domestic Credit</t>
  </si>
  <si>
    <t xml:space="preserve">      Investments</t>
  </si>
  <si>
    <t xml:space="preserve">      Net Loans &amp; Advances</t>
  </si>
  <si>
    <t xml:space="preserve">      Equipment on Lease</t>
  </si>
  <si>
    <t>3. Other Assets</t>
  </si>
  <si>
    <t>4. Fixed  Assets</t>
  </si>
  <si>
    <t xml:space="preserve">    Total Assets</t>
  </si>
  <si>
    <t xml:space="preserve">    LIABILITIES</t>
  </si>
  <si>
    <t>1. Shareholder' Fund</t>
  </si>
  <si>
    <t xml:space="preserve">      Paid - Up Capital</t>
  </si>
  <si>
    <t xml:space="preserve">      Published Current Year Profit/Loss</t>
  </si>
  <si>
    <t>2. Taking from Other Finance Companies</t>
  </si>
  <si>
    <t>3. Long Term Liabilities</t>
  </si>
  <si>
    <t>4. Total Borrowings</t>
  </si>
  <si>
    <t>5. Other Liabilities</t>
  </si>
  <si>
    <t xml:space="preserve">    Total Liabilities</t>
  </si>
  <si>
    <t>Table A.3.7: Number of Development &amp; Specialised 
Banks/Institutions</t>
  </si>
  <si>
    <t>BANKS / INSTITUTIONS</t>
  </si>
  <si>
    <t>DEVELOPMENT BANKS</t>
  </si>
  <si>
    <t>Educational Bank</t>
  </si>
  <si>
    <t>Urban Development Bank</t>
  </si>
  <si>
    <t>Nigerian Export and Import Bank</t>
  </si>
  <si>
    <t>Bank of Industry</t>
  </si>
  <si>
    <t>Nigeria Agric. Credit Dev. Bank</t>
  </si>
  <si>
    <t xml:space="preserve">Federal Mortgage Bank </t>
  </si>
  <si>
    <t>SPECIALISED BANKS:</t>
  </si>
  <si>
    <t>Community Banks (Microfinance Banks)</t>
  </si>
  <si>
    <t>Peoples Bank ( Branches )</t>
  </si>
  <si>
    <t>SPECIALISED FINANCIAL INSTITUTIONS:</t>
  </si>
  <si>
    <t xml:space="preserve">Finance Houses </t>
  </si>
  <si>
    <t>Insurance Companies (Reporting)</t>
  </si>
  <si>
    <t>Discount Houses</t>
  </si>
  <si>
    <t>Primary Mortgage Institutions</t>
  </si>
  <si>
    <t>National Economic Reconstruction Fund (NERFUND)</t>
  </si>
  <si>
    <t>National Social Insurance Trust Fund (NSITF)</t>
  </si>
  <si>
    <t>Nigeria Deposit Insurance Company (NDIC)</t>
  </si>
  <si>
    <t>Securities and Exchange Commission (NSE)</t>
  </si>
  <si>
    <t>National Insurance Commission (NAICOM)</t>
  </si>
  <si>
    <t>National Pension Commission (PENCOM)</t>
  </si>
  <si>
    <t>Table A.4.1: Value of Money Market Instruments Outstanding as at End-Period (N' Million)</t>
  </si>
  <si>
    <t xml:space="preserve">Treasury </t>
  </si>
  <si>
    <t>Eligible Develo-</t>
  </si>
  <si>
    <t>Certificates</t>
  </si>
  <si>
    <t>Bankers</t>
  </si>
  <si>
    <t xml:space="preserve">FGN  Bonds  </t>
  </si>
  <si>
    <t>Of Deposits</t>
  </si>
  <si>
    <t>Papers</t>
  </si>
  <si>
    <t>Acceptances</t>
  </si>
  <si>
    <t xml:space="preserve">Period </t>
  </si>
  <si>
    <t>National Provident Fund</t>
  </si>
  <si>
    <t>Federal Savings Bank</t>
  </si>
  <si>
    <t>Federal Mortgage Bank</t>
  </si>
  <si>
    <t>Time Deposits with Merchant Banks</t>
  </si>
  <si>
    <t>Life Insurance Funds</t>
  </si>
  <si>
    <t xml:space="preserve">2,506.3  </t>
  </si>
  <si>
    <t xml:space="preserve">1996  </t>
  </si>
  <si>
    <t>Source:  Central Bank of Nigeria</t>
  </si>
  <si>
    <t>Table A.6.1: Income and Expenditure of Non-Life Insurance Companies in Nigeria (N' Thousand)</t>
  </si>
  <si>
    <t xml:space="preserve">      I n c o m e</t>
  </si>
  <si>
    <t>E x p e n d i t u r e</t>
  </si>
  <si>
    <t>Wholly</t>
  </si>
  <si>
    <t xml:space="preserve"> Joint</t>
  </si>
  <si>
    <t>All</t>
  </si>
  <si>
    <t>Joint</t>
  </si>
  <si>
    <t>Nigerian</t>
  </si>
  <si>
    <t>All   Companies</t>
  </si>
  <si>
    <t>Motor</t>
  </si>
  <si>
    <t>Employers</t>
  </si>
  <si>
    <t>Interest</t>
  </si>
  <si>
    <t>Premiums</t>
  </si>
  <si>
    <t>Fire</t>
  </si>
  <si>
    <t>Accident</t>
  </si>
  <si>
    <t>Vehicle</t>
  </si>
  <si>
    <t>Marine</t>
  </si>
  <si>
    <t>Oil  &amp;  Gas</t>
  </si>
  <si>
    <t>Misce-</t>
  </si>
  <si>
    <t>Income</t>
  </si>
  <si>
    <t>Dividend</t>
  </si>
  <si>
    <t>(A)</t>
  </si>
  <si>
    <t>llaneous</t>
  </si>
  <si>
    <t>(B)</t>
  </si>
  <si>
    <t>&amp; Rents</t>
  </si>
  <si>
    <t>Receipts</t>
  </si>
  <si>
    <t>(A+B)</t>
  </si>
  <si>
    <t xml:space="preserve">Notes: CBN had not conducted Insurance Annual Survey since 1999 </t>
  </si>
  <si>
    <t>Claims</t>
  </si>
  <si>
    <t>Expenditure</t>
  </si>
  <si>
    <t>Management</t>
  </si>
  <si>
    <t>Net</t>
  </si>
  <si>
    <t>Commission</t>
  </si>
  <si>
    <t>-14.0</t>
  </si>
  <si>
    <t>-10.0</t>
  </si>
  <si>
    <t>Motor 
Vehicle</t>
  </si>
  <si>
    <t>Table A.6.4: Breakdown of Total Assets of Insurance Companies (N' Million)</t>
  </si>
  <si>
    <t>General Business</t>
  </si>
  <si>
    <t>Life</t>
  </si>
  <si>
    <t>Government Securities</t>
  </si>
  <si>
    <t>Stocks 
&amp; Bonds</t>
  </si>
  <si>
    <t>Real Estate 
&amp; Mortgage</t>
  </si>
  <si>
    <t>Policy &amp; 
Other Loans</t>
  </si>
  <si>
    <t xml:space="preserve"> Cash at Hand 
&amp; Deposit</t>
  </si>
  <si>
    <t>Bills of Exchange</t>
  </si>
  <si>
    <t>Total Investment</t>
  </si>
  <si>
    <t>Table A.7.1: Selected Financial Deepening Indicators</t>
  </si>
  <si>
    <t>Financial Deepening</t>
  </si>
  <si>
    <t>GDP at Current
 Basic Prices 
(N' Million)</t>
  </si>
  <si>
    <t>(CPS/GDP) (%)</t>
  </si>
  <si>
    <t>Sources: Central Bank of Nigeria and National Bureau of Statistics</t>
  </si>
  <si>
    <t xml:space="preserve">               "-"  indicates not available</t>
  </si>
  <si>
    <r>
      <t>M</t>
    </r>
    <r>
      <rPr>
        <b/>
        <vertAlign val="subscript"/>
        <sz val="12"/>
        <rFont val="Cambria"/>
        <family val="1"/>
        <scheme val="major"/>
      </rPr>
      <t>1</t>
    </r>
  </si>
  <si>
    <r>
      <t>M</t>
    </r>
    <r>
      <rPr>
        <b/>
        <vertAlign val="subscript"/>
        <sz val="12"/>
        <rFont val="Cambria"/>
        <family val="1"/>
        <scheme val="major"/>
      </rPr>
      <t>2</t>
    </r>
  </si>
  <si>
    <t>Table A.2.6: Deposits and Loans of Rural Branches of Commercial Banks (N' Million)</t>
  </si>
  <si>
    <t xml:space="preserve">Table A.2.7.1: Number of Commercial Banks Branches in Nigeria and Abroad </t>
  </si>
  <si>
    <t xml:space="preserve">Table A.2.7.2: Number of Commercial Banks Branches in Nigeria (by States) and Abroad </t>
  </si>
  <si>
    <t>Table A.1.3.2: Monetary Policy Targets and Outcomes (Growth Rates)</t>
  </si>
  <si>
    <t>Table A.2.5: Selected Financial Ratios of Commercial Banks (Percentage)</t>
  </si>
  <si>
    <t>Table A.4.7.3: Nigerian Stock Exchange Market Capitalization - Equities Only (N' Billion)</t>
  </si>
  <si>
    <t>Table A.5.1: Savings Statistics - Cumulative (N' Million)</t>
  </si>
  <si>
    <t>Table A.6.5: Total Insurance Business Investments (N' Million)</t>
  </si>
  <si>
    <r>
      <t>(M</t>
    </r>
    <r>
      <rPr>
        <b/>
        <vertAlign val="subscript"/>
        <sz val="12"/>
        <rFont val="Cambria"/>
        <family val="1"/>
        <scheme val="major"/>
      </rPr>
      <t>2</t>
    </r>
    <r>
      <rPr>
        <b/>
        <sz val="12"/>
        <rFont val="Cambria"/>
        <family val="1"/>
        <scheme val="major"/>
      </rPr>
      <t>/GDP) (%)</t>
    </r>
  </si>
  <si>
    <r>
      <t xml:space="preserve">  Merchant Banks</t>
    </r>
    <r>
      <rPr>
        <vertAlign val="superscript"/>
        <sz val="11"/>
        <rFont val="Cambria"/>
        <family val="1"/>
        <scheme val="major"/>
      </rPr>
      <t>1</t>
    </r>
  </si>
  <si>
    <r>
      <t>Item</t>
    </r>
    <r>
      <rPr>
        <b/>
        <vertAlign val="superscript"/>
        <sz val="12"/>
        <rFont val="Cambria"/>
        <family val="1"/>
        <scheme val="major"/>
      </rPr>
      <t>1</t>
    </r>
  </si>
  <si>
    <t>Universal Banking was adopted in 2001, hence Commercial &amp; Merchant Banks became Deposit Money Banks (DMBs)</t>
  </si>
  <si>
    <t>Table A.1.3: Monetary Authority's Analytical Accounts - Liabilities (N' Million)</t>
  </si>
  <si>
    <r>
      <t xml:space="preserve">Note: </t>
    </r>
    <r>
      <rPr>
        <vertAlign val="superscript"/>
        <sz val="10"/>
        <color theme="3" tint="-0.249977111117893"/>
        <rFont val="Cambria"/>
        <family val="1"/>
        <scheme val="major"/>
      </rPr>
      <t>1</t>
    </r>
    <r>
      <rPr>
        <sz val="10"/>
        <color theme="3" tint="-0.249977111117893"/>
        <rFont val="Cambria"/>
        <family val="1"/>
        <scheme val="major"/>
      </rPr>
      <t>These items were reclassified from the last quarter of 2006</t>
    </r>
  </si>
  <si>
    <r>
      <t>NFA = Net Foreign Assets, NCG = Net Credit to Government, CCP = Credit to Core Private Sector, CSLG = Credit to States &amp; Local Governments, RM = Reserve Money, 
M</t>
    </r>
    <r>
      <rPr>
        <vertAlign val="subscript"/>
        <sz val="10"/>
        <color theme="3" tint="-0.249977111117893"/>
        <rFont val="Cambria"/>
        <family val="1"/>
        <scheme val="major"/>
      </rPr>
      <t>1</t>
    </r>
    <r>
      <rPr>
        <sz val="10"/>
        <color theme="3" tint="-0.249977111117893"/>
        <rFont val="Cambria"/>
        <family val="1"/>
        <scheme val="major"/>
      </rPr>
      <t xml:space="preserve"> = Narrow Money, M</t>
    </r>
    <r>
      <rPr>
        <vertAlign val="subscript"/>
        <sz val="10"/>
        <color theme="3" tint="-0.249977111117893"/>
        <rFont val="Cambria"/>
        <family val="1"/>
        <scheme val="major"/>
      </rPr>
      <t>2</t>
    </r>
    <r>
      <rPr>
        <sz val="10"/>
        <color theme="3" tint="-0.249977111117893"/>
        <rFont val="Cambria"/>
        <family val="1"/>
        <scheme val="major"/>
      </rPr>
      <t xml:space="preserve"> = Broad Money Supply, PSDD = Private Sector Demand Deposits, Reserves = DMBs' Deposits with CBN, CIC = Currency in Circulation</t>
    </r>
  </si>
  <si>
    <r>
      <t xml:space="preserve">Notes: </t>
    </r>
    <r>
      <rPr>
        <vertAlign val="superscript"/>
        <sz val="10"/>
        <color theme="3" tint="-0.249977111117893"/>
        <rFont val="Cambria"/>
        <family val="1"/>
        <scheme val="major"/>
      </rPr>
      <t>1</t>
    </r>
    <r>
      <rPr>
        <sz val="10"/>
        <color theme="3" tint="-0.249977111117893"/>
        <rFont val="Cambria"/>
        <family val="1"/>
        <scheme val="major"/>
      </rPr>
      <t>Revised</t>
    </r>
  </si>
  <si>
    <t xml:space="preserve">             Clearing House activities commenced in 1965</t>
  </si>
  <si>
    <r>
      <t xml:space="preserve">2005 </t>
    </r>
    <r>
      <rPr>
        <b/>
        <vertAlign val="superscript"/>
        <sz val="12"/>
        <rFont val="Cambria"/>
        <family val="1"/>
        <scheme val="major"/>
      </rPr>
      <t>1</t>
    </r>
  </si>
  <si>
    <r>
      <t xml:space="preserve">2006 </t>
    </r>
    <r>
      <rPr>
        <b/>
        <vertAlign val="superscript"/>
        <sz val="12"/>
        <rFont val="Cambria"/>
        <family val="1"/>
        <scheme val="major"/>
      </rPr>
      <t>1</t>
    </r>
  </si>
  <si>
    <t>Note: Following the adoption of Universal Banking in Nigeria, commercial and merchant banks figures were merged from 2001</t>
  </si>
  <si>
    <t>Tables A.2.2: Commercial Banks' Statement of Assets/Liabilities - Liabilities (N' Million)</t>
  </si>
  <si>
    <r>
      <t xml:space="preserve">1994 </t>
    </r>
    <r>
      <rPr>
        <b/>
        <vertAlign val="superscript"/>
        <sz val="11"/>
        <rFont val="Cambria"/>
        <family val="1"/>
        <scheme val="major"/>
      </rPr>
      <t>2</t>
    </r>
  </si>
  <si>
    <r>
      <t xml:space="preserve">1995 </t>
    </r>
    <r>
      <rPr>
        <b/>
        <vertAlign val="superscript"/>
        <sz val="11"/>
        <rFont val="Cambria"/>
        <family val="1"/>
        <scheme val="major"/>
      </rPr>
      <t>2</t>
    </r>
  </si>
  <si>
    <r>
      <t xml:space="preserve">1999 </t>
    </r>
    <r>
      <rPr>
        <b/>
        <vertAlign val="superscript"/>
        <sz val="11"/>
        <rFont val="Cambria"/>
        <family val="1"/>
        <scheme val="major"/>
      </rPr>
      <t>2</t>
    </r>
  </si>
  <si>
    <r>
      <t xml:space="preserve">2000 </t>
    </r>
    <r>
      <rPr>
        <b/>
        <vertAlign val="superscript"/>
        <sz val="11"/>
        <rFont val="Cambria"/>
        <family val="1"/>
        <scheme val="major"/>
      </rPr>
      <t>2</t>
    </r>
  </si>
  <si>
    <r>
      <t xml:space="preserve">2001 </t>
    </r>
    <r>
      <rPr>
        <b/>
        <vertAlign val="superscript"/>
        <sz val="11"/>
        <rFont val="Cambria"/>
        <family val="1"/>
        <scheme val="major"/>
      </rPr>
      <t>2</t>
    </r>
  </si>
  <si>
    <r>
      <t xml:space="preserve">2002 </t>
    </r>
    <r>
      <rPr>
        <b/>
        <vertAlign val="superscript"/>
        <sz val="11"/>
        <rFont val="Cambria"/>
        <family val="1"/>
        <scheme val="major"/>
      </rPr>
      <t>2</t>
    </r>
  </si>
  <si>
    <r>
      <t xml:space="preserve">2003 </t>
    </r>
    <r>
      <rPr>
        <b/>
        <vertAlign val="superscript"/>
        <sz val="11"/>
        <rFont val="Cambria"/>
        <family val="1"/>
        <scheme val="major"/>
      </rPr>
      <t>2</t>
    </r>
  </si>
  <si>
    <r>
      <t xml:space="preserve">2004 </t>
    </r>
    <r>
      <rPr>
        <b/>
        <vertAlign val="superscript"/>
        <sz val="11"/>
        <rFont val="Cambria"/>
        <family val="1"/>
        <scheme val="major"/>
      </rPr>
      <t>2</t>
    </r>
  </si>
  <si>
    <r>
      <t xml:space="preserve">2005 </t>
    </r>
    <r>
      <rPr>
        <b/>
        <vertAlign val="superscript"/>
        <sz val="11"/>
        <rFont val="Cambria"/>
        <family val="1"/>
        <scheme val="major"/>
      </rPr>
      <t>2</t>
    </r>
  </si>
  <si>
    <r>
      <t xml:space="preserve">2006 </t>
    </r>
    <r>
      <rPr>
        <b/>
        <vertAlign val="superscript"/>
        <sz val="11"/>
        <rFont val="Cambria"/>
        <family val="1"/>
        <scheme val="major"/>
      </rPr>
      <t>2</t>
    </r>
  </si>
  <si>
    <r>
      <t>neous</t>
    </r>
    <r>
      <rPr>
        <b/>
        <vertAlign val="superscript"/>
        <sz val="11"/>
        <rFont val="Cambria"/>
        <family val="1"/>
        <scheme val="major"/>
      </rPr>
      <t>2</t>
    </r>
  </si>
  <si>
    <r>
      <t>Table A.2.3: Sectoral Distribution of Commercial Banks' Loans and Advances</t>
    </r>
    <r>
      <rPr>
        <b/>
        <vertAlign val="superscript"/>
        <sz val="13"/>
        <color theme="3" tint="-0.249977111117893"/>
        <rFont val="Cambria"/>
        <family val="1"/>
        <scheme val="major"/>
      </rPr>
      <t>1</t>
    </r>
    <r>
      <rPr>
        <b/>
        <sz val="13"/>
        <color theme="3" tint="-0.249977111117893"/>
        <rFont val="Cambria"/>
        <family val="1"/>
        <scheme val="major"/>
      </rPr>
      <t xml:space="preserve"> (N' Million)</t>
    </r>
  </si>
  <si>
    <r>
      <t xml:space="preserve">Notes: </t>
    </r>
    <r>
      <rPr>
        <vertAlign val="superscript"/>
        <sz val="10"/>
        <color theme="3" tint="-0.249977111117893"/>
        <rFont val="Cambria"/>
        <family val="1"/>
        <scheme val="major"/>
      </rPr>
      <t>1</t>
    </r>
    <r>
      <rPr>
        <sz val="10"/>
        <color theme="3" tint="-0.249977111117893"/>
        <rFont val="Cambria"/>
        <family val="1"/>
        <scheme val="major"/>
      </rPr>
      <t>New reporting format came into effect as from 1994</t>
    </r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</si>
  <si>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  <scheme val="major"/>
      </rPr>
      <t>2</t>
    </r>
    <r>
      <rPr>
        <sz val="10"/>
        <color theme="3" tint="-0.249977111117893"/>
        <rFont val="Cambria"/>
        <family val="1"/>
        <scheme val="major"/>
      </rPr>
      <t xml:space="preserve">Revised </t>
    </r>
  </si>
  <si>
    <r>
      <t xml:space="preserve">Notes: </t>
    </r>
    <r>
      <rPr>
        <vertAlign val="superscript"/>
        <sz val="10"/>
        <color theme="3" tint="-0.249977111117893"/>
        <rFont val="Cambria"/>
        <family val="1"/>
        <scheme val="major"/>
      </rPr>
      <t>1</t>
    </r>
    <r>
      <rPr>
        <sz val="10"/>
        <color theme="3" tint="-0.249977111117893"/>
        <rFont val="Cambria"/>
        <family val="1"/>
        <scheme val="major"/>
      </rPr>
      <t>Treasury Certificates started in 1968 and terminated in 1995</t>
    </r>
  </si>
  <si>
    <t xml:space="preserve">             … means not applicable</t>
  </si>
  <si>
    <r>
      <t>Treasury Certificates</t>
    </r>
    <r>
      <rPr>
        <b/>
        <vertAlign val="superscript"/>
        <sz val="11"/>
        <rFont val="Cambria"/>
        <family val="1"/>
        <scheme val="major"/>
      </rPr>
      <t>1</t>
    </r>
  </si>
  <si>
    <r>
      <t>Prime</t>
    </r>
    <r>
      <rPr>
        <b/>
        <vertAlign val="superscript"/>
        <sz val="11"/>
        <rFont val="Cambria"/>
        <family val="1"/>
        <scheme val="major"/>
      </rPr>
      <t>1</t>
    </r>
  </si>
  <si>
    <r>
      <t xml:space="preserve">Notes: </t>
    </r>
    <r>
      <rPr>
        <vertAlign val="superscript"/>
        <sz val="10"/>
        <color theme="3" tint="-0.249977111117893"/>
        <rFont val="Cambria"/>
        <family val="1"/>
        <scheme val="major"/>
      </rPr>
      <t>1</t>
    </r>
    <r>
      <rPr>
        <sz val="10"/>
        <color theme="3" tint="-0.249977111117893"/>
        <rFont val="Cambria"/>
        <family val="1"/>
        <scheme val="major"/>
      </rPr>
      <t>Formerly referred to as First Class Advances</t>
    </r>
  </si>
  <si>
    <r>
      <t xml:space="preserve"> Liquidity Ratio</t>
    </r>
    <r>
      <rPr>
        <b/>
        <vertAlign val="superscript"/>
        <sz val="11"/>
        <rFont val="Cambria"/>
        <family val="1"/>
        <scheme val="major"/>
      </rPr>
      <t>1</t>
    </r>
  </si>
  <si>
    <r>
      <t>Cash Reserve Ratio</t>
    </r>
    <r>
      <rPr>
        <b/>
        <vertAlign val="superscript"/>
        <sz val="11"/>
        <rFont val="Cambria"/>
        <family val="1"/>
        <scheme val="major"/>
      </rPr>
      <t>2</t>
    </r>
  </si>
  <si>
    <r>
      <t>Loan-to-Deposit Ratio</t>
    </r>
    <r>
      <rPr>
        <b/>
        <vertAlign val="superscript"/>
        <sz val="11"/>
        <rFont val="Cambria"/>
        <family val="1"/>
        <scheme val="major"/>
      </rPr>
      <t>3</t>
    </r>
  </si>
  <si>
    <r>
      <t>Abroad</t>
    </r>
    <r>
      <rPr>
        <b/>
        <vertAlign val="superscript"/>
        <sz val="11"/>
        <rFont val="Cambria"/>
        <family val="1"/>
        <scheme val="major"/>
      </rPr>
      <t>1</t>
    </r>
  </si>
  <si>
    <r>
      <t xml:space="preserve">           </t>
    </r>
    <r>
      <rPr>
        <vertAlign val="superscript"/>
        <sz val="11"/>
        <color theme="3" tint="-0.249977111117893"/>
        <rFont val="Cambria"/>
        <family val="1"/>
        <scheme val="major"/>
      </rPr>
      <t>1</t>
    </r>
    <r>
      <rPr>
        <sz val="11"/>
        <color theme="3" tint="-0.249977111117893"/>
        <rFont val="Cambria"/>
        <family val="1"/>
        <scheme val="major"/>
      </rPr>
      <t>Abroad comprises branches and subsidiaries</t>
    </r>
  </si>
  <si>
    <r>
      <t xml:space="preserve">           </t>
    </r>
    <r>
      <rPr>
        <vertAlign val="superscript"/>
        <sz val="11"/>
        <color theme="3" tint="-0.249977111117893"/>
        <rFont val="Cambria"/>
        <family val="1"/>
        <scheme val="major"/>
      </rPr>
      <t>2</t>
    </r>
    <r>
      <rPr>
        <sz val="11"/>
        <color theme="3" tint="-0.249977111117893"/>
        <rFont val="Cambria"/>
        <family val="1"/>
        <scheme val="major"/>
      </rPr>
      <t xml:space="preserve">The number of banks reduced to 25 following consolidation of banks  </t>
    </r>
  </si>
  <si>
    <r>
      <t>Branches Abroad</t>
    </r>
    <r>
      <rPr>
        <b/>
        <vertAlign val="superscript"/>
        <sz val="11"/>
        <rFont val="Cambria"/>
        <family val="1"/>
        <scheme val="major"/>
      </rPr>
      <t>2</t>
    </r>
  </si>
  <si>
    <r>
      <t>Number of Deposit Money Banks Branches in Nigeria by State</t>
    </r>
    <r>
      <rPr>
        <b/>
        <vertAlign val="superscript"/>
        <sz val="11"/>
        <rFont val="Cambria"/>
        <family val="1"/>
        <scheme val="major"/>
      </rPr>
      <t>1</t>
    </r>
  </si>
  <si>
    <r>
      <t xml:space="preserve">Notes: </t>
    </r>
    <r>
      <rPr>
        <vertAlign val="superscript"/>
        <sz val="10"/>
        <color theme="3" tint="-0.249977111117893"/>
        <rFont val="Cambria"/>
        <family val="1"/>
        <scheme val="major"/>
      </rPr>
      <t>1</t>
    </r>
    <r>
      <rPr>
        <sz val="10"/>
        <color theme="3" tint="-0.249977111117893"/>
        <rFont val="Cambria"/>
        <family val="1"/>
        <scheme val="major"/>
      </rPr>
      <t>This includes cash centers</t>
    </r>
  </si>
  <si>
    <r>
      <rPr>
        <vertAlign val="superscript"/>
        <sz val="10"/>
        <color theme="3" tint="-0.249977111117893"/>
        <rFont val="Cambria"/>
        <family val="1"/>
        <scheme val="major"/>
      </rPr>
      <t xml:space="preserve">                   2</t>
    </r>
    <r>
      <rPr>
        <sz val="10"/>
        <color theme="3" tint="-0.249977111117893"/>
        <rFont val="Cambria"/>
        <family val="1"/>
        <scheme val="major"/>
      </rPr>
      <t>Some bank branches became subsidiaries</t>
    </r>
  </si>
  <si>
    <t>Source : Central Bank of Nigeria/Nigerian Deposit Insurance Corporation</t>
  </si>
  <si>
    <r>
      <t>Table A.2.8: Commercial Banks' Loans to Small Scale Enterprises</t>
    </r>
    <r>
      <rPr>
        <b/>
        <vertAlign val="superscript"/>
        <sz val="13"/>
        <color theme="3" tint="-0.249977111117893"/>
        <rFont val="Cambria"/>
        <family val="1"/>
        <scheme val="major"/>
      </rPr>
      <t>1</t>
    </r>
  </si>
  <si>
    <t xml:space="preserve">              by Nigerians took effect from October 1, 1996</t>
  </si>
  <si>
    <t xml:space="preserve">             Small Scale Enterprises started in 1992</t>
  </si>
  <si>
    <t>Table A.3.2: Summary of Assets/Liabilities of Discount Houses - Assets (N' Million)</t>
  </si>
  <si>
    <t>Table A.3.4: Selected Financial Ratios of Discount Houses</t>
  </si>
  <si>
    <t>With effect from December 2006, all the existing Community Banks were asked to transform to Microfinance Banks</t>
  </si>
  <si>
    <t>Table A.3.5: Summary of Assets &amp; Liabilities of Community/Microfinance Banks (N' Million)</t>
  </si>
  <si>
    <t>Note: Community Banks transformed to Microfinance Banks in December 2006</t>
  </si>
  <si>
    <r>
      <t>pment Stocks</t>
    </r>
    <r>
      <rPr>
        <b/>
        <vertAlign val="superscript"/>
        <sz val="11"/>
        <rFont val="Cambria"/>
        <family val="1"/>
        <scheme val="major"/>
      </rPr>
      <t>1</t>
    </r>
  </si>
  <si>
    <r>
      <t xml:space="preserve">Note: </t>
    </r>
    <r>
      <rPr>
        <vertAlign val="superscript"/>
        <sz val="10"/>
        <color theme="3" tint="-0.249977111117893"/>
        <rFont val="Cambria"/>
        <family val="1"/>
        <scheme val="major"/>
      </rPr>
      <t>1</t>
    </r>
    <r>
      <rPr>
        <sz val="10"/>
        <color theme="3" tint="-0.249977111117893"/>
        <rFont val="Cambria"/>
        <family val="1"/>
        <scheme val="major"/>
      </rPr>
      <t>From 1975 to 1978 Certificate of Deposits, Bankers Unit Fund &amp; Eligible Devt Stocks were lumped together</t>
    </r>
  </si>
  <si>
    <t>Table A.4.2: Treasury Bills Issues and Subscriptions (N' Million)</t>
  </si>
  <si>
    <r>
      <t>Institutions</t>
    </r>
    <r>
      <rPr>
        <b/>
        <vertAlign val="superscript"/>
        <sz val="11"/>
        <rFont val="Cambria"/>
        <family val="1"/>
        <scheme val="major"/>
      </rPr>
      <t>1</t>
    </r>
  </si>
  <si>
    <t>Individuals/</t>
  </si>
  <si>
    <t xml:space="preserve"> Brokers/MMD</t>
  </si>
  <si>
    <r>
      <t>Others</t>
    </r>
    <r>
      <rPr>
        <b/>
        <vertAlign val="superscript"/>
        <sz val="11"/>
        <rFont val="Cambria"/>
        <family val="1"/>
        <scheme val="major"/>
      </rPr>
      <t>2</t>
    </r>
  </si>
  <si>
    <r>
      <t xml:space="preserve">Notes: </t>
    </r>
    <r>
      <rPr>
        <vertAlign val="superscript"/>
        <sz val="10"/>
        <color theme="3" tint="-0.249977111117893"/>
        <rFont val="Cambria"/>
        <family val="1"/>
        <scheme val="major"/>
      </rPr>
      <t>1</t>
    </r>
    <r>
      <rPr>
        <sz val="10"/>
        <color theme="3" tint="-0.249977111117893"/>
        <rFont val="Cambria"/>
        <family val="1"/>
        <scheme val="major"/>
      </rPr>
      <t xml:space="preserve">Savings Institutions include mutual savings and loan groups, credit organisations, co-operative societies, insurance companies, post office savings </t>
    </r>
  </si>
  <si>
    <t xml:space="preserve">               bank, pension and provident funds, schools, unions, etc.</t>
  </si>
  <si>
    <r>
      <t xml:space="preserve">            </t>
    </r>
    <r>
      <rPr>
        <vertAlign val="superscript"/>
        <sz val="10"/>
        <color theme="3" tint="-0.249977111117893"/>
        <rFont val="Cambria"/>
        <family val="1"/>
        <scheme val="major"/>
      </rPr>
      <t>2</t>
    </r>
    <r>
      <rPr>
        <sz val="10"/>
        <color theme="3" tint="-0.249977111117893"/>
        <rFont val="Cambria"/>
        <family val="1"/>
        <scheme val="major"/>
      </rPr>
      <t>Others include Federal, State and Local governments, Discount Houses and other companies</t>
    </r>
  </si>
  <si>
    <r>
      <t>Banks</t>
    </r>
    <r>
      <rPr>
        <b/>
        <vertAlign val="superscript"/>
        <sz val="11"/>
        <rFont val="Cambria"/>
        <family val="1"/>
        <scheme val="major"/>
      </rPr>
      <t>2</t>
    </r>
  </si>
  <si>
    <r>
      <t>Others</t>
    </r>
    <r>
      <rPr>
        <b/>
        <vertAlign val="superscript"/>
        <sz val="11"/>
        <rFont val="Cambria"/>
        <family val="1"/>
        <scheme val="major"/>
      </rPr>
      <t>3</t>
    </r>
  </si>
  <si>
    <r>
      <t>Banks</t>
    </r>
    <r>
      <rPr>
        <b/>
        <vertAlign val="superscript"/>
        <sz val="11"/>
        <rFont val="Cambria"/>
        <family val="1"/>
        <scheme val="major"/>
      </rPr>
      <t>4</t>
    </r>
  </si>
  <si>
    <r>
      <t xml:space="preserve">Notes: </t>
    </r>
    <r>
      <rPr>
        <vertAlign val="superscript"/>
        <sz val="10"/>
        <color theme="3" tint="-0.249977111117893"/>
        <rFont val="Cambria"/>
        <family val="1"/>
        <scheme val="major"/>
      </rPr>
      <t>1</t>
    </r>
    <r>
      <rPr>
        <sz val="10"/>
        <color theme="3" tint="-0.249977111117893"/>
        <rFont val="Cambria"/>
        <family val="1"/>
        <scheme val="major"/>
      </rPr>
      <t>Nominal value</t>
    </r>
  </si>
  <si>
    <r>
      <t>Total 
Outstanding</t>
    </r>
    <r>
      <rPr>
        <b/>
        <vertAlign val="superscript"/>
        <sz val="11"/>
        <rFont val="Cambria"/>
        <family val="1"/>
        <scheme val="major"/>
      </rPr>
      <t>1</t>
    </r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</si>
  <si>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  <scheme val="major"/>
      </rPr>
      <t>2</t>
    </r>
    <r>
      <rPr>
        <sz val="10"/>
        <color theme="3" tint="-0.249977111117893"/>
        <rFont val="Cambria"/>
        <family val="1"/>
        <scheme val="major"/>
      </rPr>
      <t>Since the Adoption of Universal Banking Practice in 2001,  Merchant  Banks and Commercial Banks figures are aggregated under Commercial Banks</t>
    </r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</si>
  <si>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  <scheme val="major"/>
      </rPr>
      <t>3</t>
    </r>
    <r>
      <rPr>
        <sz val="10"/>
        <color theme="3" tint="-0.249977111117893"/>
        <rFont val="Cambria"/>
        <family val="1"/>
        <scheme val="major"/>
      </rPr>
      <t>Includes statutory boards, corporations, savings-type institutions,  local governments, companies,individuals and public accounts with   CBN from 1989</t>
    </r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</si>
  <si>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  <scheme val="major"/>
      </rPr>
      <t>4</t>
    </r>
    <r>
      <rPr>
        <sz val="10"/>
        <color theme="3" tint="-0.249977111117893"/>
        <rFont val="Cambria"/>
        <family val="1"/>
        <scheme val="major"/>
      </rPr>
      <t>The figures from 2007 are that of Discount Houses</t>
    </r>
  </si>
  <si>
    <r>
      <t xml:space="preserve">1990 </t>
    </r>
    <r>
      <rPr>
        <b/>
        <vertAlign val="superscript"/>
        <sz val="12"/>
        <rFont val="Cambria"/>
        <family val="1"/>
        <scheme val="major"/>
      </rPr>
      <t>3</t>
    </r>
  </si>
  <si>
    <r>
      <t xml:space="preserve">1996 </t>
    </r>
    <r>
      <rPr>
        <b/>
        <vertAlign val="superscript"/>
        <sz val="12"/>
        <rFont val="Cambria"/>
        <family val="1"/>
        <scheme val="major"/>
      </rPr>
      <t>4</t>
    </r>
  </si>
  <si>
    <r>
      <t>Others</t>
    </r>
    <r>
      <rPr>
        <b/>
        <vertAlign val="superscript"/>
        <sz val="12"/>
        <rFont val="Cambria"/>
        <family val="1"/>
        <scheme val="major"/>
      </rPr>
      <t>2</t>
    </r>
  </si>
  <si>
    <r>
      <t>Total
Outstanding</t>
    </r>
    <r>
      <rPr>
        <b/>
        <vertAlign val="superscript"/>
        <sz val="12"/>
        <rFont val="Cambria"/>
        <family val="1"/>
        <scheme val="major"/>
      </rPr>
      <t>1</t>
    </r>
  </si>
  <si>
    <t>State Govts</t>
  </si>
  <si>
    <t xml:space="preserve">           -</t>
  </si>
  <si>
    <r>
      <t xml:space="preserve">Note: </t>
    </r>
    <r>
      <rPr>
        <vertAlign val="superscript"/>
        <sz val="10"/>
        <color theme="3" tint="-0.249977111117893"/>
        <rFont val="Cambria"/>
        <family val="1"/>
        <scheme val="major"/>
      </rPr>
      <t>1</t>
    </r>
    <r>
      <rPr>
        <sz val="10"/>
        <color theme="3" tint="-0.249977111117893"/>
        <rFont val="Cambria"/>
        <family val="1"/>
        <scheme val="major"/>
      </rPr>
      <t>Nominal Value</t>
    </r>
  </si>
  <si>
    <r>
      <t xml:space="preserve">           </t>
    </r>
    <r>
      <rPr>
        <vertAlign val="superscript"/>
        <sz val="10"/>
        <color theme="3" tint="-0.249977111117893"/>
        <rFont val="Cambria"/>
        <family val="1"/>
        <scheme val="major"/>
      </rPr>
      <t>2</t>
    </r>
    <r>
      <rPr>
        <sz val="10"/>
        <color theme="3" tint="-0.249977111117893"/>
        <rFont val="Cambria"/>
        <family val="1"/>
        <scheme val="major"/>
      </rPr>
      <t>Includes Statutory Boards/Corporations, Savings - type Institutions, Local Government, Companies and Individuals</t>
    </r>
  </si>
  <si>
    <r>
      <t xml:space="preserve">           </t>
    </r>
    <r>
      <rPr>
        <vertAlign val="superscript"/>
        <sz val="10"/>
        <color theme="3" tint="-0.249977111117893"/>
        <rFont val="Cambria"/>
        <family val="1"/>
        <scheme val="major"/>
      </rPr>
      <t>3</t>
    </r>
    <r>
      <rPr>
        <sz val="10"/>
        <color theme="3" tint="-0.249977111117893"/>
        <rFont val="Cambria"/>
        <family val="1"/>
        <scheme val="major"/>
      </rPr>
      <t>Includes new issues of TC of N27.3 billion</t>
    </r>
  </si>
  <si>
    <r>
      <t xml:space="preserve">           </t>
    </r>
    <r>
      <rPr>
        <vertAlign val="superscript"/>
        <sz val="10"/>
        <color theme="3" tint="-0.249977111117893"/>
        <rFont val="Cambria"/>
        <family val="1"/>
        <scheme val="major"/>
      </rPr>
      <t>4</t>
    </r>
    <r>
      <rPr>
        <sz val="10"/>
        <color theme="3" tint="-0.249977111117893"/>
        <rFont val="Cambria"/>
        <family val="1"/>
        <scheme val="major"/>
      </rPr>
      <t>Total outstanding Treasury Certificates were converted into treasury bonds with effect from 16th March, 1996</t>
    </r>
  </si>
  <si>
    <r>
      <t>Bank</t>
    </r>
    <r>
      <rPr>
        <b/>
        <vertAlign val="superscript"/>
        <sz val="11"/>
        <rFont val="Cambria"/>
        <family val="1"/>
        <scheme val="major"/>
      </rPr>
      <t>2</t>
    </r>
  </si>
  <si>
    <t xml:space="preserve">             Foreign holdings of Development Stocks are negligible</t>
  </si>
  <si>
    <r>
      <t xml:space="preserve">Notes: </t>
    </r>
    <r>
      <rPr>
        <vertAlign val="superscript"/>
        <sz val="10"/>
        <color theme="3" tint="-0.249977111117893"/>
        <rFont val="Cambria"/>
        <family val="1"/>
        <scheme val="major"/>
      </rPr>
      <t>1</t>
    </r>
    <r>
      <rPr>
        <sz val="10"/>
        <color theme="3" tint="-0.249977111117893"/>
        <rFont val="Cambria"/>
        <family val="1"/>
        <scheme val="major"/>
      </rPr>
      <t>Exclude 20 billion  naira Treasury Bonds issued in March, 1990</t>
    </r>
  </si>
  <si>
    <t>Table.4.5: Holdings of Development Stocks (N' Million)</t>
  </si>
  <si>
    <r>
      <t>Bank</t>
    </r>
    <r>
      <rPr>
        <b/>
        <vertAlign val="superscript"/>
        <sz val="11"/>
        <rFont val="Cambria"/>
        <family val="1"/>
        <scheme val="major"/>
      </rPr>
      <t>1</t>
    </r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</si>
  <si>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  <scheme val="major"/>
      </rPr>
      <t>2</t>
    </r>
    <r>
      <rPr>
        <sz val="10"/>
        <color theme="3" tint="-0.249977111117893"/>
        <rFont val="Cambria"/>
        <family val="1"/>
        <scheme val="major"/>
      </rPr>
      <t>Merchant Banks ceased after the adoption of universal banking practice in 2001.</t>
    </r>
  </si>
  <si>
    <t xml:space="preserve">     Value     (N' Million)</t>
  </si>
  <si>
    <t>Industrial
Loan</t>
  </si>
  <si>
    <t xml:space="preserve">Table A.4.7.1: All Share Index on the Nigerian Stock Exchange </t>
  </si>
  <si>
    <t>Total Savings 
as Ratio of GDP
 at Current 
Basic Prices</t>
  </si>
  <si>
    <t>Savings and
 Time Deposit 
with Comm. 
Bank</t>
  </si>
  <si>
    <t>Premium 
Bonds, Savings 
Cert. &amp; Savings Stamps</t>
  </si>
  <si>
    <r>
      <t>Other 
Deposit Institutions</t>
    </r>
    <r>
      <rPr>
        <b/>
        <vertAlign val="superscript"/>
        <sz val="11"/>
        <rFont val="Cambria"/>
        <family val="1"/>
        <scheme val="major"/>
      </rPr>
      <t>1</t>
    </r>
  </si>
  <si>
    <t>Total 
Savings</t>
  </si>
  <si>
    <t>GDP at 
Current 
Basic Prices</t>
  </si>
  <si>
    <r>
      <t xml:space="preserve">Note: </t>
    </r>
    <r>
      <rPr>
        <vertAlign val="superscript"/>
        <sz val="10"/>
        <color theme="3" tint="-0.249977111117893"/>
        <rFont val="Cambria"/>
        <family val="1"/>
        <scheme val="major"/>
      </rPr>
      <t>1</t>
    </r>
    <r>
      <rPr>
        <sz val="10"/>
        <color theme="3" tint="-0.249977111117893"/>
        <rFont val="Cambria"/>
        <family val="1"/>
        <scheme val="major"/>
      </rPr>
      <t>Consists Peoples Bank and Community Banks</t>
    </r>
  </si>
  <si>
    <t xml:space="preserve">              All Companies comprises Nigerian, Foreign and Jointly owned companies</t>
  </si>
  <si>
    <r>
      <t xml:space="preserve">2007 </t>
    </r>
    <r>
      <rPr>
        <b/>
        <vertAlign val="superscript"/>
        <sz val="12"/>
        <rFont val="Cambria"/>
        <family val="1"/>
        <scheme val="major"/>
      </rPr>
      <t>1</t>
    </r>
  </si>
  <si>
    <r>
      <t xml:space="preserve">2008 </t>
    </r>
    <r>
      <rPr>
        <b/>
        <vertAlign val="superscript"/>
        <sz val="12"/>
        <rFont val="Cambria"/>
        <family val="1"/>
        <scheme val="major"/>
      </rPr>
      <t>1</t>
    </r>
  </si>
  <si>
    <r>
      <t xml:space="preserve">2009 </t>
    </r>
    <r>
      <rPr>
        <b/>
        <vertAlign val="superscript"/>
        <sz val="12"/>
        <rFont val="Cambria"/>
        <family val="1"/>
        <scheme val="major"/>
      </rPr>
      <t>1</t>
    </r>
  </si>
  <si>
    <t xml:space="preserve">       Subnationals Government</t>
  </si>
  <si>
    <t>***</t>
  </si>
  <si>
    <t>**</t>
  </si>
  <si>
    <t>*</t>
  </si>
  <si>
    <r>
      <t>Real GDP</t>
    </r>
    <r>
      <rPr>
        <b/>
        <vertAlign val="superscript"/>
        <sz val="11"/>
        <color rgb="FF000000"/>
        <rFont val="Cambria"/>
        <family val="1"/>
        <scheme val="major"/>
      </rPr>
      <t>1</t>
    </r>
  </si>
  <si>
    <t xml:space="preserve">              *Quantitative target for M2 is not specified.</t>
  </si>
  <si>
    <r>
      <t>Money Supply</t>
    </r>
    <r>
      <rPr>
        <b/>
        <vertAlign val="superscript"/>
        <sz val="12"/>
        <rFont val="Cambria"/>
        <family val="1"/>
        <scheme val="major"/>
      </rPr>
      <t>2</t>
    </r>
    <r>
      <rPr>
        <b/>
        <sz val="12"/>
        <rFont val="Cambria"/>
        <family val="1"/>
        <scheme val="major"/>
      </rPr>
      <t xml:space="preserve">
 (M</t>
    </r>
    <r>
      <rPr>
        <b/>
        <vertAlign val="subscript"/>
        <sz val="12"/>
        <rFont val="Cambria"/>
        <family val="1"/>
        <scheme val="major"/>
      </rPr>
      <t>2</t>
    </r>
    <r>
      <rPr>
        <b/>
        <sz val="12"/>
        <rFont val="Cambria"/>
        <family val="1"/>
        <scheme val="major"/>
      </rPr>
      <t>) 
(N' Million)</t>
    </r>
  </si>
  <si>
    <r>
      <t>Credit to Private 
Sector</t>
    </r>
    <r>
      <rPr>
        <b/>
        <vertAlign val="superscript"/>
        <sz val="12"/>
        <rFont val="Cambria"/>
        <family val="1"/>
        <scheme val="major"/>
      </rPr>
      <t>2</t>
    </r>
    <r>
      <rPr>
        <b/>
        <sz val="12"/>
        <rFont val="Cambria"/>
        <family val="1"/>
        <scheme val="major"/>
      </rPr>
      <t xml:space="preserve">
(N' Million)</t>
    </r>
  </si>
  <si>
    <r>
      <t xml:space="preserve">            </t>
    </r>
    <r>
      <rPr>
        <vertAlign val="superscript"/>
        <sz val="10"/>
        <color theme="3" tint="-0.249977111117893"/>
        <rFont val="Cambria"/>
        <family val="1"/>
        <scheme val="major"/>
      </rPr>
      <t>2</t>
    </r>
    <r>
      <rPr>
        <sz val="10"/>
        <color theme="3" tint="-0.249977111117893"/>
        <rFont val="Cambria"/>
        <family val="1"/>
        <scheme val="major"/>
      </rPr>
      <t>Figures are annual averages</t>
    </r>
  </si>
  <si>
    <r>
      <t xml:space="preserve">Notes: </t>
    </r>
    <r>
      <rPr>
        <vertAlign val="superscript"/>
        <sz val="10"/>
        <color theme="3" tint="-0.249977111117893"/>
        <rFont val="Cambria"/>
        <family val="1"/>
        <scheme val="major"/>
      </rPr>
      <t>1</t>
    </r>
    <r>
      <rPr>
        <sz val="10"/>
        <color theme="3" tint="-0.249977111117893"/>
        <rFont val="Cambria"/>
        <family val="1"/>
        <scheme val="major"/>
      </rPr>
      <t>Real GDP growth rates between 1985 - 1999 are from the harmonized series on GDP produced by the NBS.</t>
    </r>
  </si>
  <si>
    <r>
      <t xml:space="preserve">              **Policy statement is specified as </t>
    </r>
    <r>
      <rPr>
        <b/>
        <i/>
        <sz val="10"/>
        <color theme="3" tint="-0.249977111117893"/>
        <rFont val="Cambria"/>
        <family val="1"/>
        <scheme val="major"/>
      </rPr>
      <t>stimulate growth in the productive sectors</t>
    </r>
  </si>
  <si>
    <r>
      <t xml:space="preserve">              ***Policy statement is specified as </t>
    </r>
    <r>
      <rPr>
        <b/>
        <i/>
        <sz val="10"/>
        <color theme="3" tint="-0.249977111117893"/>
        <rFont val="Cambria"/>
        <family val="1"/>
        <scheme val="major"/>
      </rPr>
      <t>significantly reduce/moderate the rate of inflation</t>
    </r>
  </si>
  <si>
    <t>2011</t>
  </si>
  <si>
    <r>
      <t xml:space="preserve">1995 </t>
    </r>
    <r>
      <rPr>
        <b/>
        <vertAlign val="superscript"/>
        <sz val="11"/>
        <rFont val="Cambria"/>
        <family val="1"/>
      </rPr>
      <t>1</t>
    </r>
  </si>
  <si>
    <r>
      <t xml:space="preserve">Note: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A new reporting format was introduced in June 1995</t>
    </r>
  </si>
  <si>
    <r>
      <t>Structure of Assets Ratio</t>
    </r>
    <r>
      <rPr>
        <b/>
        <vertAlign val="superscript"/>
        <sz val="11"/>
        <rFont val="Cambria"/>
        <family val="1"/>
      </rPr>
      <t>1</t>
    </r>
    <r>
      <rPr>
        <b/>
        <sz val="11"/>
        <rFont val="Cambria"/>
        <family val="1"/>
      </rPr>
      <t xml:space="preserve"> (%)</t>
    </r>
  </si>
  <si>
    <t>bal with other + placemt</t>
  </si>
  <si>
    <r>
      <t xml:space="preserve">   Other Loans</t>
    </r>
    <r>
      <rPr>
        <b/>
        <vertAlign val="superscript"/>
        <sz val="11"/>
        <rFont val="Cambria"/>
        <family val="1"/>
      </rPr>
      <t>1</t>
    </r>
  </si>
  <si>
    <t>long term loan</t>
  </si>
  <si>
    <r>
      <t>Loans to Deposit Ratio</t>
    </r>
    <r>
      <rPr>
        <b/>
        <vertAlign val="superscript"/>
        <sz val="11"/>
        <rFont val="Cambria"/>
        <family val="1"/>
      </rPr>
      <t>2</t>
    </r>
  </si>
  <si>
    <r>
      <t>Liquidity Ratio</t>
    </r>
    <r>
      <rPr>
        <b/>
        <vertAlign val="superscript"/>
        <sz val="11"/>
        <rFont val="Cambria"/>
        <family val="1"/>
      </rPr>
      <t>3</t>
    </r>
  </si>
  <si>
    <t>Urban Development Bank (The Infrastructure Bank)</t>
  </si>
  <si>
    <t>Nigeria Agric. Credit Dev. Bank (Bank of Agriculture)</t>
  </si>
  <si>
    <t>Pension Fund Administrators</t>
  </si>
  <si>
    <t>Pension Fund Custodians</t>
  </si>
  <si>
    <t>Closed Pension Fund Administrators</t>
  </si>
  <si>
    <t>Nigeria Agric. Credit Dev. Bank changed to Bank of Agriculture, December 2010</t>
  </si>
  <si>
    <t>Urban Development Bank changed to The Infrastructure Bank. December 2011</t>
  </si>
  <si>
    <t>ETF</t>
  </si>
  <si>
    <t>Note: Exchange Trust Fund (ETF) is an investment instrument introduced in 2011</t>
  </si>
  <si>
    <t>Table A.4.7.2: Total Annual Market Capitalization on  The Nigerian Stock Exchange  (N' Billion)</t>
  </si>
  <si>
    <r>
      <t>Foreign</t>
    </r>
    <r>
      <rPr>
        <b/>
        <vertAlign val="superscript"/>
        <sz val="12"/>
        <rFont val="Cambria"/>
        <family val="1"/>
      </rPr>
      <t>1</t>
    </r>
  </si>
  <si>
    <r>
      <t xml:space="preserve">1999 </t>
    </r>
    <r>
      <rPr>
        <b/>
        <vertAlign val="superscript"/>
        <sz val="12"/>
        <rFont val="Cambria"/>
        <family val="1"/>
      </rPr>
      <t>2</t>
    </r>
  </si>
  <si>
    <r>
      <t xml:space="preserve">2009 </t>
    </r>
    <r>
      <rPr>
        <b/>
        <vertAlign val="superscript"/>
        <sz val="12"/>
        <rFont val="Cambria"/>
        <family val="1"/>
      </rPr>
      <t>3</t>
    </r>
  </si>
  <si>
    <r>
      <t>2010</t>
    </r>
    <r>
      <rPr>
        <b/>
        <sz val="10"/>
        <rFont val="Cambria"/>
        <family val="1"/>
        <scheme val="major"/>
      </rPr>
      <t xml:space="preserve"> </t>
    </r>
    <r>
      <rPr>
        <b/>
        <vertAlign val="superscript"/>
        <sz val="10"/>
        <rFont val="Cambria"/>
        <family val="1"/>
        <scheme val="major"/>
      </rPr>
      <t>4</t>
    </r>
  </si>
  <si>
    <r>
      <t>2011</t>
    </r>
    <r>
      <rPr>
        <b/>
        <vertAlign val="superscript"/>
        <sz val="12"/>
        <rFont val="Cambria"/>
        <family val="1"/>
        <scheme val="major"/>
      </rPr>
      <t>4</t>
    </r>
  </si>
  <si>
    <r>
      <t xml:space="preserve">2010 </t>
    </r>
    <r>
      <rPr>
        <b/>
        <vertAlign val="superscript"/>
        <sz val="11"/>
        <rFont val="Cambria"/>
        <family val="1"/>
        <scheme val="major"/>
      </rPr>
      <t>2</t>
    </r>
  </si>
  <si>
    <r>
      <t xml:space="preserve">          </t>
    </r>
    <r>
      <rPr>
        <vertAlign val="superscript"/>
        <sz val="10"/>
        <color theme="3" tint="-0.249977111117893"/>
        <rFont val="Cambria"/>
        <family val="1"/>
        <scheme val="major"/>
      </rPr>
      <t>2</t>
    </r>
    <r>
      <rPr>
        <sz val="10"/>
        <color theme="3" tint="-0.249977111117893"/>
        <rFont val="Cambria"/>
        <family val="1"/>
        <scheme val="major"/>
      </rPr>
      <t>Revised</t>
    </r>
  </si>
  <si>
    <r>
      <t xml:space="preserve">Table A.4.2.1: Treasury Bills Issues, Subscriptions and Allotments </t>
    </r>
    <r>
      <rPr>
        <b/>
        <vertAlign val="superscript"/>
        <sz val="13"/>
        <color theme="3" tint="-0.249977111117893"/>
        <rFont val="Cambria"/>
        <family val="1"/>
        <scheme val="major"/>
      </rPr>
      <t>1</t>
    </r>
    <r>
      <rPr>
        <b/>
        <sz val="13"/>
        <color theme="3" tint="-0.249977111117893"/>
        <rFont val="Cambria"/>
        <family val="1"/>
        <scheme val="major"/>
      </rPr>
      <t xml:space="preserve"> (N' Million) </t>
    </r>
  </si>
  <si>
    <t>Allotments</t>
  </si>
  <si>
    <t>Discount</t>
  </si>
  <si>
    <t>Non-Bank</t>
  </si>
  <si>
    <t>Houses</t>
  </si>
  <si>
    <r>
      <t xml:space="preserve">Public </t>
    </r>
    <r>
      <rPr>
        <b/>
        <vertAlign val="superscript"/>
        <sz val="11"/>
        <rFont val="Cambria"/>
        <family val="1"/>
        <scheme val="major"/>
      </rPr>
      <t>2</t>
    </r>
  </si>
  <si>
    <r>
      <t xml:space="preserve">Notes: </t>
    </r>
    <r>
      <rPr>
        <vertAlign val="superscript"/>
        <sz val="10"/>
        <color theme="3" tint="-0.249977111117893"/>
        <rFont val="Cambria"/>
        <family val="1"/>
        <scheme val="major"/>
      </rPr>
      <t xml:space="preserve">1 </t>
    </r>
    <r>
      <rPr>
        <sz val="10"/>
        <color theme="3" tint="-0.249977111117893"/>
        <rFont val="Cambria"/>
        <family val="1"/>
        <scheme val="major"/>
      </rPr>
      <t xml:space="preserve">Table presents revised template and data. </t>
    </r>
  </si>
  <si>
    <r>
      <t xml:space="preserve">            </t>
    </r>
    <r>
      <rPr>
        <vertAlign val="superscript"/>
        <sz val="10"/>
        <color theme="3" tint="-0.249977111117893"/>
        <rFont val="Cambria"/>
        <family val="1"/>
        <scheme val="major"/>
      </rPr>
      <t>2</t>
    </r>
    <r>
      <rPr>
        <sz val="10"/>
        <color theme="3" tint="-0.249977111117893"/>
        <rFont val="Cambria"/>
        <family val="1"/>
        <scheme val="major"/>
      </rPr>
      <t>Comprises allotments to Money Market Dealers (MMDs), Mandate/ Internal Accounts and Brokers.</t>
    </r>
  </si>
  <si>
    <r>
      <t xml:space="preserve">2011 </t>
    </r>
    <r>
      <rPr>
        <b/>
        <vertAlign val="superscript"/>
        <sz val="11"/>
        <color indexed="8"/>
        <rFont val="Cambria"/>
        <family val="1"/>
        <scheme val="major"/>
      </rPr>
      <t>3</t>
    </r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</si>
  <si>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  <scheme val="major"/>
      </rPr>
      <t>3</t>
    </r>
    <r>
      <rPr>
        <sz val="10"/>
        <color theme="3" tint="-0.249977111117893"/>
        <rFont val="Cambria"/>
        <family val="1"/>
        <scheme val="major"/>
      </rPr>
      <t xml:space="preserve">The development stocks outstanding as at end-2010 were fully redeemed at end-March 2011. </t>
    </r>
  </si>
  <si>
    <t>8.15 - 0.95</t>
  </si>
  <si>
    <t>6.60 - 1.00</t>
  </si>
  <si>
    <t>10.00 - 1.75</t>
  </si>
  <si>
    <t>12.25 - 4.90</t>
  </si>
  <si>
    <t>12.25 - 0.95</t>
  </si>
  <si>
    <t>12.00 - 5.56</t>
  </si>
  <si>
    <t>14.00 - 6.80</t>
  </si>
  <si>
    <t>13.50 - 6.30</t>
  </si>
  <si>
    <t>20.00 - 10.10</t>
  </si>
  <si>
    <t>20.00 - 5.56</t>
  </si>
  <si>
    <r>
      <t xml:space="preserve">Notes: </t>
    </r>
    <r>
      <rPr>
        <vertAlign val="superscript"/>
        <sz val="10"/>
        <color theme="3" tint="-0.249977111117893"/>
        <rFont val="Cambria"/>
        <family val="1"/>
        <scheme val="major"/>
      </rPr>
      <t>1</t>
    </r>
    <r>
      <rPr>
        <sz val="10"/>
        <color theme="3" tint="-0.249977111117893"/>
        <rFont val="Cambria"/>
        <family val="1"/>
        <scheme val="major"/>
      </rPr>
      <t>Liquidity ratio is the ratio of total specified liquid assets to total current liabilities</t>
    </r>
  </si>
  <si>
    <r>
      <rPr>
        <vertAlign val="superscript"/>
        <sz val="10"/>
        <color theme="3" tint="-0.249977111117893"/>
        <rFont val="Cambria"/>
        <family val="1"/>
        <scheme val="major"/>
      </rPr>
      <t xml:space="preserve">                  2</t>
    </r>
    <r>
      <rPr>
        <sz val="10"/>
        <color theme="3" tint="-0.249977111117893"/>
        <rFont val="Cambria"/>
        <family val="1"/>
        <scheme val="major"/>
      </rPr>
      <t>Cash reserve ratio is the ratio of cash reserve requirement to total deposit liabilities</t>
    </r>
  </si>
  <si>
    <r>
      <rPr>
        <vertAlign val="superscript"/>
        <sz val="10"/>
        <color theme="3" tint="-0.249977111117893"/>
        <rFont val="Cambria"/>
        <family val="1"/>
        <scheme val="major"/>
      </rPr>
      <t xml:space="preserve">                  3</t>
    </r>
    <r>
      <rPr>
        <sz val="10"/>
        <color theme="3" tint="-0.249977111117893"/>
        <rFont val="Cambria"/>
        <family val="1"/>
        <scheme val="major"/>
      </rPr>
      <t>Loan-to-Deposit ratio is the ratio of total loans and advances to total deposit liabilities</t>
    </r>
  </si>
  <si>
    <t>Total Credit to Private</t>
  </si>
  <si>
    <t>Sector (N' Million)</t>
  </si>
  <si>
    <r>
      <t xml:space="preserve">            </t>
    </r>
    <r>
      <rPr>
        <vertAlign val="superscript"/>
        <sz val="10"/>
        <color theme="3" tint="-0.249977111117893"/>
        <rFont val="Cambria"/>
        <family val="1"/>
        <scheme val="major"/>
      </rPr>
      <t>1</t>
    </r>
    <r>
      <rPr>
        <sz val="10"/>
        <color theme="3" tint="-0.249977111117893"/>
        <rFont val="Cambria"/>
        <family val="1"/>
        <scheme val="major"/>
      </rPr>
      <t>The abolition of mandatory banks' credit allocations of 20% of it's total credit to small scale enterprises wholly owned</t>
    </r>
  </si>
  <si>
    <t>Notes: This table contains revised figures</t>
  </si>
  <si>
    <r>
      <t xml:space="preserve">Note: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A new reporting format was introduced in June 1995</t>
    </r>
  </si>
  <si>
    <r>
      <t xml:space="preserve">Note: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Target for</t>
    </r>
    <r>
      <rPr>
        <vertAlign val="superscript"/>
        <sz val="10"/>
        <color theme="3" tint="-0.249977111117893"/>
        <rFont val="Cambria"/>
        <family val="1"/>
      </rPr>
      <t xml:space="preserve"> </t>
    </r>
    <r>
      <rPr>
        <sz val="10"/>
        <color theme="3" tint="-0.249977111117893"/>
        <rFont val="Cambria"/>
        <family val="1"/>
      </rPr>
      <t>Structure of Assets Ratio was set and retained at 70% between 1993 and 2002. It was changed to 60% in 2003.</t>
    </r>
  </si>
  <si>
    <r>
      <t xml:space="preserve">Notes: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Other Loans consists of donations/grants/subventions</t>
    </r>
  </si>
  <si>
    <r>
      <rPr>
        <vertAlign val="superscript"/>
        <sz val="10"/>
        <color theme="3" tint="-0.249977111117893"/>
        <rFont val="Cambria"/>
        <family val="1"/>
      </rPr>
      <t>2</t>
    </r>
    <r>
      <rPr>
        <sz val="10"/>
        <color theme="3" tint="-0.249977111117893"/>
        <rFont val="Cambria"/>
        <family val="1"/>
      </rPr>
      <t>Loans to Deposit ratio= (Loans and advances+Bills discounted)*100/(deposits+money at call Takings +balances held for banks)</t>
    </r>
  </si>
  <si>
    <r>
      <rPr>
        <vertAlign val="superscript"/>
        <sz val="10"/>
        <color theme="3" tint="-0.249977111117893"/>
        <rFont val="Cambria"/>
        <family val="1"/>
      </rPr>
      <t>3</t>
    </r>
    <r>
      <rPr>
        <sz val="10"/>
        <color theme="3" tint="-0.249977111117893"/>
        <rFont val="Cambria"/>
        <family val="1"/>
      </rPr>
      <t>Liquidity Ratio = ((Cash in hand + Balance with other banks + Money at Call)/(Deposits + Money at call Takings + Balances held for banks))*100</t>
    </r>
  </si>
  <si>
    <r>
      <t xml:space="preserve">           </t>
    </r>
    <r>
      <rPr>
        <vertAlign val="superscript"/>
        <sz val="10"/>
        <color theme="3" tint="-0.249977111117893"/>
        <rFont val="Cambria"/>
        <family val="1"/>
        <scheme val="major"/>
      </rPr>
      <t>4</t>
    </r>
    <r>
      <rPr>
        <sz val="10"/>
        <color theme="3" tint="-0.249977111117893"/>
        <rFont val="Cambria"/>
        <family val="1"/>
        <scheme val="major"/>
      </rPr>
      <t>Provisional</t>
    </r>
  </si>
  <si>
    <t xml:space="preserve">             Exchange Trust Fund (ETF) is an investment instrument introduced in 2011</t>
  </si>
  <si>
    <r>
      <t xml:space="preserve">Note: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All Share Index started in January, 1985</t>
    </r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</si>
  <si>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Wholly Foreign owned insurance companies ceased to exist in Nigeria since the promulgation of the Nigerian Enterprises Promotion Decree of 1977</t>
    </r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</si>
  <si>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</rPr>
      <t>2</t>
    </r>
    <r>
      <rPr>
        <sz val="10"/>
        <color theme="3" tint="-0.249977111117893"/>
        <rFont val="Cambria"/>
        <family val="1"/>
      </rPr>
      <t>From 1999, the breakdown of income and expendicture were extracted from NAICOM  Annual Report</t>
    </r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</si>
  <si>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</rPr>
      <t>3</t>
    </r>
    <r>
      <rPr>
        <sz val="10"/>
        <color theme="3" tint="-0.249977111117893"/>
        <rFont val="Cambria"/>
        <family val="1"/>
      </rPr>
      <t>Revised</t>
    </r>
  </si>
  <si>
    <r>
      <t xml:space="preserve">           </t>
    </r>
    <r>
      <rPr>
        <vertAlign val="superscript"/>
        <sz val="10"/>
        <color theme="3" tint="-0.249977111117893"/>
        <rFont val="Cambria"/>
        <family val="1"/>
        <scheme val="major"/>
      </rPr>
      <t xml:space="preserve">  4</t>
    </r>
    <r>
      <rPr>
        <sz val="10"/>
        <color theme="3" tint="-0.249977111117893"/>
        <rFont val="Cambria"/>
        <family val="1"/>
        <scheme val="major"/>
      </rPr>
      <t>Provisional</t>
    </r>
  </si>
  <si>
    <r>
      <t xml:space="preserve">             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Wholly Foreign owned insurance companies ceased to exist in Nigeria since the promulgation of the Nigerian Enterprises Promotion Decree of 1977</t>
    </r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</si>
  <si>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</rPr>
      <t>2</t>
    </r>
    <r>
      <rPr>
        <sz val="10"/>
        <color theme="3" tint="-0.249977111117893"/>
        <rFont val="Cambria"/>
        <family val="1"/>
      </rPr>
      <t>From 1999, the breakdown of income were extracted from NAICOM  Annual Report.</t>
    </r>
  </si>
  <si>
    <r>
      <t>Table A.6.2: Sources of Income of Non-Life Insurance Companies in Nigeria - All Companies</t>
    </r>
    <r>
      <rPr>
        <b/>
        <vertAlign val="superscript"/>
        <sz val="13"/>
        <color theme="3" tint="-0.249977111117893"/>
        <rFont val="Cambria"/>
        <family val="1"/>
      </rPr>
      <t>1</t>
    </r>
    <r>
      <rPr>
        <b/>
        <sz val="13"/>
        <color theme="3" tint="-0.249977111117893"/>
        <rFont val="Cambria"/>
        <family val="1"/>
      </rPr>
      <t xml:space="preserve"> (N' Thousand)</t>
    </r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</si>
  <si>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 xml:space="preserve">1970 - 1998 data were sourced from Central Bank of Nigeria Annual Survey </t>
    </r>
  </si>
  <si>
    <r>
      <t>Table A.6.3: Breakdown of Total Expenditure of Non-Life Insurance Business - All Companies</t>
    </r>
    <r>
      <rPr>
        <b/>
        <vertAlign val="superscript"/>
        <sz val="13"/>
        <color theme="3" tint="-0.249977111117893"/>
        <rFont val="Cambria"/>
        <family val="1"/>
      </rPr>
      <t>1</t>
    </r>
    <r>
      <rPr>
        <b/>
        <sz val="13"/>
        <color theme="3" tint="-0.249977111117893"/>
        <rFont val="Cambria"/>
        <family val="1"/>
      </rPr>
      <t xml:space="preserve"> (N' Thousand)</t>
    </r>
  </si>
  <si>
    <r>
      <t xml:space="preserve">Note: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Revised</t>
    </r>
  </si>
  <si>
    <r>
      <t xml:space="preserve">           </t>
    </r>
    <r>
      <rPr>
        <vertAlign val="superscript"/>
        <sz val="10"/>
        <color theme="3" tint="-0.249977111117893"/>
        <rFont val="Cambria"/>
        <family val="1"/>
      </rPr>
      <t>2</t>
    </r>
    <r>
      <rPr>
        <sz val="10"/>
        <color theme="3" tint="-0.249977111117893"/>
        <rFont val="Cambria"/>
        <family val="1"/>
      </rPr>
      <t>Provisional</t>
    </r>
  </si>
  <si>
    <r>
      <t xml:space="preserve">2009 </t>
    </r>
    <r>
      <rPr>
        <vertAlign val="superscript"/>
        <sz val="11"/>
        <rFont val="Cambria"/>
        <family val="1"/>
        <scheme val="major"/>
      </rPr>
      <t>1</t>
    </r>
  </si>
  <si>
    <r>
      <t>2010</t>
    </r>
    <r>
      <rPr>
        <vertAlign val="superscript"/>
        <sz val="11"/>
        <rFont val="Cambria"/>
        <family val="1"/>
        <scheme val="major"/>
      </rPr>
      <t xml:space="preserve"> 2</t>
    </r>
  </si>
  <si>
    <t>Source: NAICOM Reports</t>
  </si>
  <si>
    <t>Sources: Central Bank of Nigeria Annual Survey and National Insurance Commission (NAICOM) Annual Reports</t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</si>
  <si>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</rPr>
      <t>2</t>
    </r>
    <r>
      <rPr>
        <sz val="10"/>
        <color theme="3" tint="-0.249977111117893"/>
        <rFont val="Cambria"/>
        <family val="1"/>
      </rPr>
      <t>From 1999, the breakdown of expendicture were extracted from NAICOM  Annual Reports</t>
    </r>
  </si>
  <si>
    <r>
      <t xml:space="preserve">2009 </t>
    </r>
    <r>
      <rPr>
        <b/>
        <vertAlign val="superscript"/>
        <sz val="11"/>
        <rFont val="Cambria"/>
        <family val="1"/>
        <scheme val="major"/>
      </rPr>
      <t>1</t>
    </r>
  </si>
  <si>
    <r>
      <t>2010</t>
    </r>
    <r>
      <rPr>
        <b/>
        <vertAlign val="superscript"/>
        <sz val="11"/>
        <rFont val="Cambria"/>
        <family val="1"/>
        <scheme val="major"/>
      </rPr>
      <t xml:space="preserve"> 2</t>
    </r>
  </si>
  <si>
    <r>
      <t xml:space="preserve">2010 </t>
    </r>
    <r>
      <rPr>
        <b/>
        <vertAlign val="superscript"/>
        <sz val="12"/>
        <rFont val="Cambria"/>
        <family val="1"/>
        <scheme val="major"/>
      </rPr>
      <t>1</t>
    </r>
  </si>
  <si>
    <r>
      <t xml:space="preserve">2011 </t>
    </r>
    <r>
      <rPr>
        <b/>
        <vertAlign val="superscript"/>
        <sz val="12"/>
        <rFont val="Cambria"/>
        <family val="1"/>
        <scheme val="major"/>
      </rPr>
      <t>3</t>
    </r>
  </si>
  <si>
    <r>
      <t xml:space="preserve">            </t>
    </r>
    <r>
      <rPr>
        <vertAlign val="superscript"/>
        <sz val="10"/>
        <color theme="3" tint="-0.249977111117893"/>
        <rFont val="Cambria"/>
        <family val="1"/>
        <scheme val="major"/>
      </rPr>
      <t>3</t>
    </r>
    <r>
      <rPr>
        <sz val="10"/>
        <color theme="3" tint="-0.249977111117893"/>
        <rFont val="Cambria"/>
        <family val="1"/>
        <scheme val="major"/>
      </rPr>
      <t>Provisional</t>
    </r>
  </si>
  <si>
    <r>
      <t xml:space="preserve">  By   Merchant  Banks</t>
    </r>
    <r>
      <rPr>
        <vertAlign val="superscript"/>
        <sz val="11"/>
        <rFont val="Cambria"/>
        <family val="1"/>
      </rPr>
      <t>2</t>
    </r>
  </si>
  <si>
    <r>
      <t xml:space="preserve"> Demand Deposits</t>
    </r>
    <r>
      <rPr>
        <b/>
        <vertAlign val="superscript"/>
        <sz val="11"/>
        <rFont val="Cambria"/>
        <family val="1"/>
      </rPr>
      <t>1</t>
    </r>
  </si>
  <si>
    <r>
      <t>QUASI MONEY</t>
    </r>
    <r>
      <rPr>
        <b/>
        <vertAlign val="superscript"/>
        <sz val="11"/>
        <rFont val="Cambria"/>
        <family val="1"/>
      </rPr>
      <t>1</t>
    </r>
  </si>
  <si>
    <r>
      <t xml:space="preserve">   Note: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excludes takings from discount houses</t>
    </r>
  </si>
  <si>
    <r>
      <t xml:space="preserve">              </t>
    </r>
    <r>
      <rPr>
        <vertAlign val="superscript"/>
        <sz val="10"/>
        <color indexed="18"/>
        <rFont val="Cambria"/>
        <family val="1"/>
      </rPr>
      <t>2</t>
    </r>
    <r>
      <rPr>
        <sz val="10"/>
        <color indexed="18"/>
        <rFont val="Cambria"/>
        <family val="1"/>
      </rPr>
      <t>Merchant Bank started in 1972</t>
    </r>
  </si>
  <si>
    <t>Universal Banking was adopted in 2001, hence Commercial &amp; Merchant Banks became Deposit Money Banks (DMBs).</t>
  </si>
  <si>
    <r>
      <t xml:space="preserve"> (Overdrafts to)  Merchant Banks</t>
    </r>
    <r>
      <rPr>
        <vertAlign val="superscript"/>
        <sz val="11"/>
        <rFont val="Cambria"/>
        <family val="1"/>
      </rPr>
      <t>1</t>
    </r>
  </si>
  <si>
    <r>
      <t xml:space="preserve">  Loans to OFI's</t>
    </r>
    <r>
      <rPr>
        <vertAlign val="superscript"/>
        <sz val="11"/>
        <rFont val="Cambria"/>
        <family val="1"/>
      </rPr>
      <t>1</t>
    </r>
  </si>
  <si>
    <r>
      <t xml:space="preserve"> IMF Local Currency Subscription (CBN Accounting Records)</t>
    </r>
    <r>
      <rPr>
        <vertAlign val="superscript"/>
        <sz val="11"/>
        <rFont val="Cambria"/>
        <family val="1"/>
      </rPr>
      <t>1</t>
    </r>
  </si>
  <si>
    <r>
      <t xml:space="preserve">  Interest Receivables</t>
    </r>
    <r>
      <rPr>
        <vertAlign val="superscript"/>
        <sz val="11"/>
        <rFont val="Cambria"/>
        <family val="1"/>
      </rPr>
      <t>1</t>
    </r>
  </si>
  <si>
    <r>
      <t xml:space="preserve">  Branch Expenses</t>
    </r>
    <r>
      <rPr>
        <vertAlign val="superscript"/>
        <sz val="11"/>
        <rFont val="Cambria"/>
        <family val="1"/>
      </rPr>
      <t>1</t>
    </r>
  </si>
  <si>
    <r>
      <t xml:space="preserve">Notes: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These items were reclassified from the last quarter of 2006</t>
    </r>
  </si>
  <si>
    <t>1979</t>
  </si>
  <si>
    <t>1980</t>
  </si>
  <si>
    <t>Table A.2.1: Commercial  Banks' Statement of Assets &amp; Liabilities - Assets  (N' Million)</t>
  </si>
  <si>
    <t xml:space="preserve">        -</t>
  </si>
  <si>
    <t>6.25-4.50</t>
  </si>
  <si>
    <t>6.63-4.00</t>
  </si>
  <si>
    <t>5.25-4.50</t>
  </si>
  <si>
    <t>4.75-4.00</t>
  </si>
  <si>
    <t>5.00-4.00</t>
  </si>
  <si>
    <t>4.50-3.50</t>
  </si>
  <si>
    <t>5.00-4.5</t>
  </si>
  <si>
    <t>4.50-4.00</t>
  </si>
  <si>
    <t>3.50 - 4.00</t>
  </si>
  <si>
    <t>4.50 - 3.50</t>
  </si>
  <si>
    <t>4.50 - 2.50</t>
  </si>
  <si>
    <t>3.00 - 3.50</t>
  </si>
  <si>
    <t>3.00 - 2.50</t>
  </si>
  <si>
    <t>3.00-3.50</t>
  </si>
  <si>
    <t>3.50 - 3.00</t>
  </si>
  <si>
    <t>2.50 - 3.00</t>
  </si>
  <si>
    <t>2.00 - 4.75</t>
  </si>
  <si>
    <t>2.00 - 5.25</t>
  </si>
  <si>
    <t>3.00-5.50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</si>
</sst>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General_)"/>
    <numFmt numFmtId="167" formatCode="_(* #,##0.0_);_(* \(#,##0.0\);_(* &quot;-&quot;??_);_(@_)"/>
    <numFmt numFmtId="168" formatCode="#,##0.0_);\(#,##0.0\)"/>
    <numFmt numFmtId="169" formatCode="_(* #,##0_);_(* \(#,##0\);_(* &quot;-&quot;??_);_(@_)"/>
    <numFmt numFmtId="170" formatCode="0.0"/>
    <numFmt numFmtId="171" formatCode="0_)"/>
    <numFmt numFmtId="172" formatCode="0_);\(0\)"/>
    <numFmt numFmtId="173" formatCode="#,##0.0000_);\(#,##0.0000\)"/>
    <numFmt numFmtId="174" formatCode="#,##0.0;\-#,##0.0"/>
    <numFmt numFmtId="175" formatCode="0.0_)"/>
    <numFmt numFmtId="176" formatCode="0.0_);\(0.0\)"/>
    <numFmt numFmtId="177" formatCode="0.00_)"/>
    <numFmt numFmtId="178" formatCode="#,##0.0_);[Red]\(#,##0.0\)"/>
    <numFmt numFmtId="179" formatCode="0;[Red]0"/>
    <numFmt numFmtId="180" formatCode="0_);[Red]\-0_)"/>
    <numFmt numFmtId="181" formatCode="#,##0.0_ ;\-#,##0.0\ "/>
    <numFmt numFmtId="182" formatCode="#,##0.0;[Red]#,##0.0"/>
    <numFmt numFmtId="183" formatCode="_(* #,##0.0_);_(* \(#,##0.0\);_(* &quot;-&quot;?_);_(@_)"/>
    <numFmt numFmtId="184" formatCode="[$-409]mmm\-yy;@"/>
    <numFmt numFmtId="185" formatCode="0.000_);[Red]\(0.000\)"/>
    <numFmt numFmtId="186" formatCode="0.0000;[Red]0.0000"/>
    <numFmt numFmtId="187" formatCode="_(* #,##0.000_);_(* \(#,##0.000\);_(* &quot;-&quot;??_);_(@_)"/>
    <numFmt numFmtId="188" formatCode="_-* #,##0.0_-;\-* #,##0.0_-;_-* &quot;-&quot;??_-;_-@_-"/>
    <numFmt numFmtId="189" formatCode="0.0000"/>
    <numFmt numFmtId="190" formatCode="0.00;[Red]0.00"/>
    <numFmt numFmtId="191" formatCode="#,##0.000"/>
    <numFmt numFmtId="192" formatCode="#,##0.0000000000"/>
    <numFmt numFmtId="193" formatCode="0.00000"/>
  </numFmts>
  <fonts count="1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sz val="12"/>
      <color rgb="FF33CC33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i/>
      <sz val="11"/>
      <name val="Cambria"/>
      <family val="1"/>
      <scheme val="major"/>
    </font>
    <font>
      <sz val="10"/>
      <color rgb="FF0070C0"/>
      <name val="Cambria"/>
      <family val="1"/>
      <scheme val="major"/>
    </font>
    <font>
      <sz val="10"/>
      <name val="Cambria"/>
      <family val="1"/>
      <scheme val="major"/>
    </font>
    <font>
      <sz val="11"/>
      <color indexed="8"/>
      <name val="Calibri"/>
      <family val="2"/>
    </font>
    <font>
      <sz val="12"/>
      <name val="Arial"/>
      <family val="2"/>
    </font>
    <font>
      <b/>
      <sz val="11"/>
      <color rgb="FF33CC33"/>
      <name val="Cambria"/>
      <family val="1"/>
      <scheme val="major"/>
    </font>
    <font>
      <b/>
      <sz val="11"/>
      <color theme="3" tint="-0.249977111117893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10"/>
      <color rgb="FFFF0000"/>
      <name val="Cambria"/>
      <family val="1"/>
      <scheme val="major"/>
    </font>
    <font>
      <b/>
      <sz val="14"/>
      <name val="Cambria"/>
      <family val="1"/>
      <scheme val="major"/>
    </font>
    <font>
      <sz val="13"/>
      <name val="Cambria"/>
      <family val="1"/>
      <scheme val="major"/>
    </font>
    <font>
      <b/>
      <sz val="13"/>
      <name val="Cambria"/>
      <family val="1"/>
      <scheme val="major"/>
    </font>
    <font>
      <b/>
      <u/>
      <sz val="11"/>
      <name val="Cambria"/>
      <family val="1"/>
      <scheme val="major"/>
    </font>
    <font>
      <sz val="11"/>
      <color rgb="FF0070C0"/>
      <name val="Cambria"/>
      <family val="1"/>
      <scheme val="major"/>
    </font>
    <font>
      <b/>
      <sz val="12"/>
      <color theme="3" tint="-0.249977111117893"/>
      <name val="Cambria"/>
      <family val="1"/>
      <scheme val="major"/>
    </font>
    <font>
      <sz val="11"/>
      <name val="Calibri"/>
      <family val="2"/>
      <scheme val="minor"/>
    </font>
    <font>
      <sz val="11"/>
      <color rgb="FF33CC33"/>
      <name val="Cambria"/>
      <family val="1"/>
      <scheme val="major"/>
    </font>
    <font>
      <b/>
      <sz val="10"/>
      <color rgb="FFFF0000"/>
      <name val="Cambria"/>
      <family val="1"/>
      <scheme val="major"/>
    </font>
    <font>
      <b/>
      <sz val="13"/>
      <color theme="3" tint="-0.249977111117893"/>
      <name val="Cambria"/>
      <family val="1"/>
      <scheme val="major"/>
    </font>
    <font>
      <b/>
      <sz val="14"/>
      <color theme="3" tint="-0.249977111117893"/>
      <name val="Cambria"/>
      <family val="1"/>
      <scheme val="major"/>
    </font>
    <font>
      <sz val="12"/>
      <color theme="3" tint="-0.249977111117893"/>
      <name val="Cambria"/>
      <family val="1"/>
      <scheme val="major"/>
    </font>
    <font>
      <sz val="9"/>
      <name val="Cambria"/>
      <family val="1"/>
      <scheme val="major"/>
    </font>
    <font>
      <sz val="16"/>
      <name val="Cambria"/>
      <family val="1"/>
      <scheme val="major"/>
    </font>
    <font>
      <sz val="11"/>
      <color theme="3" tint="-0.249977111117893"/>
      <name val="Cambria"/>
      <family val="1"/>
      <scheme val="major"/>
    </font>
    <font>
      <sz val="11"/>
      <color theme="1"/>
      <name val="Cambria"/>
      <family val="1"/>
      <scheme val="major"/>
    </font>
    <font>
      <sz val="14"/>
      <color theme="3" tint="-0.249977111117893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3"/>
      <color theme="3" tint="-0.249977111117893"/>
      <name val="Cambria"/>
      <family val="1"/>
      <scheme val="major"/>
    </font>
    <font>
      <b/>
      <sz val="11"/>
      <color rgb="FF000000"/>
      <name val="Cambria"/>
      <family val="1"/>
      <scheme val="major"/>
    </font>
    <font>
      <vertAlign val="subscript"/>
      <sz val="11"/>
      <color theme="1"/>
      <name val="Cambria"/>
      <family val="1"/>
      <scheme val="major"/>
    </font>
    <font>
      <sz val="11"/>
      <color rgb="FF000000"/>
      <name val="Cambria"/>
      <family val="1"/>
      <scheme val="major"/>
    </font>
    <font>
      <b/>
      <vertAlign val="subscript"/>
      <sz val="11"/>
      <color rgb="FF000000"/>
      <name val="Cambria"/>
      <family val="1"/>
      <scheme val="major"/>
    </font>
    <font>
      <b/>
      <sz val="11"/>
      <color indexed="12"/>
      <name val="Cambria"/>
      <family val="1"/>
      <scheme val="major"/>
    </font>
    <font>
      <b/>
      <sz val="11"/>
      <color indexed="60"/>
      <name val="Cambria"/>
      <family val="1"/>
      <scheme val="major"/>
    </font>
    <font>
      <b/>
      <sz val="11"/>
      <color indexed="62"/>
      <name val="Cambria"/>
      <family val="1"/>
      <scheme val="major"/>
    </font>
    <font>
      <sz val="10"/>
      <color theme="3" tint="-0.249977111117893"/>
      <name val="Cambria"/>
      <family val="1"/>
      <scheme val="major"/>
    </font>
    <font>
      <b/>
      <sz val="10"/>
      <name val="Cambria"/>
      <family val="1"/>
      <scheme val="major"/>
    </font>
    <font>
      <b/>
      <sz val="16"/>
      <name val="Cambria"/>
      <family val="1"/>
      <scheme val="major"/>
    </font>
    <font>
      <sz val="14"/>
      <name val="Cambria"/>
      <family val="1"/>
      <scheme val="major"/>
    </font>
    <font>
      <b/>
      <sz val="10"/>
      <color theme="3" tint="-0.249977111117893"/>
      <name val="Cambria"/>
      <family val="1"/>
      <scheme val="major"/>
    </font>
    <font>
      <sz val="8"/>
      <name val="Cambria"/>
      <family val="1"/>
      <scheme val="major"/>
    </font>
    <font>
      <b/>
      <sz val="8"/>
      <name val="Cambria"/>
      <family val="1"/>
      <scheme val="major"/>
    </font>
    <font>
      <b/>
      <vertAlign val="subscript"/>
      <sz val="12"/>
      <name val="Cambria"/>
      <family val="1"/>
      <scheme val="major"/>
    </font>
    <font>
      <vertAlign val="superscript"/>
      <sz val="11"/>
      <name val="Cambria"/>
      <family val="1"/>
      <scheme val="major"/>
    </font>
    <font>
      <b/>
      <vertAlign val="superscript"/>
      <sz val="11"/>
      <name val="Cambria"/>
      <family val="1"/>
      <scheme val="major"/>
    </font>
    <font>
      <vertAlign val="superscript"/>
      <sz val="10"/>
      <color theme="3" tint="-0.249977111117893"/>
      <name val="Cambria"/>
      <family val="1"/>
      <scheme val="major"/>
    </font>
    <font>
      <b/>
      <sz val="13"/>
      <color rgb="FF33CC33"/>
      <name val="Cambria"/>
      <family val="1"/>
      <scheme val="major"/>
    </font>
    <font>
      <b/>
      <sz val="10"/>
      <color theme="3" tint="-0.249977111117893"/>
      <name val="Cambria"/>
      <family val="1"/>
    </font>
    <font>
      <b/>
      <vertAlign val="superscript"/>
      <sz val="12"/>
      <name val="Cambria"/>
      <family val="1"/>
      <scheme val="major"/>
    </font>
    <font>
      <vertAlign val="subscript"/>
      <sz val="10"/>
      <color theme="3" tint="-0.249977111117893"/>
      <name val="Cambria"/>
      <family val="1"/>
      <scheme val="major"/>
    </font>
    <font>
      <sz val="11"/>
      <color theme="3" tint="-0.249977111117893"/>
      <name val="Calibri"/>
      <family val="2"/>
      <scheme val="minor"/>
    </font>
    <font>
      <b/>
      <vertAlign val="superscript"/>
      <sz val="13"/>
      <color theme="3" tint="-0.249977111117893"/>
      <name val="Cambria"/>
      <family val="1"/>
      <scheme val="major"/>
    </font>
    <font>
      <vertAlign val="superscript"/>
      <sz val="11"/>
      <color theme="3" tint="-0.249977111117893"/>
      <name val="Cambria"/>
      <family val="1"/>
      <scheme val="major"/>
    </font>
    <font>
      <sz val="13"/>
      <color rgb="FF33CC33"/>
      <name val="Cambria"/>
      <family val="1"/>
      <scheme val="major"/>
    </font>
    <font>
      <sz val="11"/>
      <color indexed="63"/>
      <name val="Cambria"/>
      <family val="1"/>
      <scheme val="major"/>
    </font>
    <font>
      <b/>
      <vertAlign val="superscript"/>
      <sz val="11"/>
      <color rgb="FF000000"/>
      <name val="Cambria"/>
      <family val="1"/>
      <scheme val="major"/>
    </font>
    <font>
      <b/>
      <i/>
      <sz val="10"/>
      <color theme="3" tint="-0.249977111117893"/>
      <name val="Cambria"/>
      <family val="1"/>
      <scheme val="major"/>
    </font>
    <font>
      <b/>
      <sz val="20"/>
      <name val="Arial"/>
      <family val="2"/>
    </font>
    <font>
      <sz val="20"/>
      <name val="Arial"/>
      <family val="2"/>
    </font>
    <font>
      <b/>
      <vertAlign val="superscript"/>
      <sz val="11"/>
      <name val="Cambria"/>
      <family val="1"/>
    </font>
    <font>
      <sz val="11"/>
      <color indexed="62"/>
      <name val="Cambria"/>
      <family val="1"/>
      <scheme val="major"/>
    </font>
    <font>
      <vertAlign val="superscript"/>
      <sz val="10"/>
      <color indexed="18"/>
      <name val="Cambria"/>
      <family val="1"/>
    </font>
    <font>
      <sz val="10"/>
      <color indexed="18"/>
      <name val="Cambria"/>
      <family val="1"/>
    </font>
    <font>
      <b/>
      <sz val="11"/>
      <name val="Cambria"/>
      <family val="1"/>
    </font>
    <font>
      <b/>
      <vertAlign val="superscript"/>
      <sz val="12"/>
      <name val="Cambria"/>
      <family val="1"/>
    </font>
    <font>
      <b/>
      <sz val="10"/>
      <name val="Arial"/>
      <family val="2"/>
    </font>
    <font>
      <b/>
      <sz val="10"/>
      <name val="Helv"/>
    </font>
    <font>
      <b/>
      <sz val="12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12"/>
      <color indexed="12"/>
      <name val="Helve-WP CY"/>
    </font>
    <font>
      <b/>
      <sz val="12"/>
      <color indexed="8"/>
      <name val="Helve-WP CY"/>
    </font>
    <font>
      <b/>
      <sz val="12"/>
      <color indexed="33"/>
      <name val="Helve-WP CY"/>
    </font>
    <font>
      <sz val="12"/>
      <name val="Helve-WP CY"/>
    </font>
    <font>
      <sz val="12"/>
      <color indexed="8"/>
      <name val="Helve-WP CY"/>
    </font>
    <font>
      <b/>
      <sz val="12"/>
      <name val="Helve-WP CY"/>
      <family val="2"/>
    </font>
    <font>
      <sz val="12"/>
      <color indexed="12"/>
      <name val="Helve-WP CY"/>
      <family val="2"/>
    </font>
    <font>
      <b/>
      <u/>
      <sz val="12"/>
      <name val="Helve-WP CY"/>
      <family val="2"/>
    </font>
    <font>
      <b/>
      <sz val="16"/>
      <name val="Helve-WP CY"/>
      <family val="2"/>
    </font>
    <font>
      <sz val="12"/>
      <color indexed="16"/>
      <name val="Helve-WP CY"/>
    </font>
    <font>
      <b/>
      <sz val="11"/>
      <name val="Arial"/>
      <family val="2"/>
    </font>
    <font>
      <sz val="12"/>
      <name val="Helve-WP CY"/>
      <family val="2"/>
    </font>
    <font>
      <sz val="14"/>
      <color indexed="8"/>
      <name val="Helve-WP CY"/>
    </font>
    <font>
      <i/>
      <sz val="12"/>
      <color indexed="10"/>
      <name val="Helv"/>
    </font>
    <font>
      <b/>
      <sz val="12"/>
      <color indexed="12"/>
      <name val="Helve-WP CY"/>
    </font>
    <font>
      <i/>
      <sz val="12"/>
      <color indexed="48"/>
      <name val="Helve-WP CY"/>
    </font>
    <font>
      <sz val="11"/>
      <name val="Arial"/>
      <family val="2"/>
    </font>
    <font>
      <sz val="14"/>
      <color indexed="12"/>
      <name val="Helve-WP CY"/>
    </font>
    <font>
      <b/>
      <i/>
      <sz val="12"/>
      <color indexed="10"/>
      <name val="Helve-WP CY"/>
    </font>
    <font>
      <b/>
      <u/>
      <sz val="12"/>
      <color indexed="61"/>
      <name val="Helve-WP CY"/>
    </font>
    <font>
      <b/>
      <sz val="8"/>
      <name val="Helv"/>
    </font>
    <font>
      <b/>
      <i/>
      <sz val="8"/>
      <name val="Arial"/>
      <family val="2"/>
    </font>
    <font>
      <b/>
      <u/>
      <sz val="12"/>
      <color indexed="10"/>
      <name val="Helve-WP CY"/>
    </font>
    <font>
      <b/>
      <sz val="10"/>
      <name val="Helve-WP CY"/>
      <family val="2"/>
    </font>
    <font>
      <b/>
      <sz val="10"/>
      <color indexed="33"/>
      <name val="Helve-WP CY"/>
    </font>
    <font>
      <b/>
      <sz val="10"/>
      <color indexed="16"/>
      <name val="Helve-WP CY"/>
    </font>
    <font>
      <b/>
      <sz val="10"/>
      <color indexed="12"/>
      <name val="Helve-WP CY"/>
    </font>
    <font>
      <sz val="12"/>
      <name val="Arial Narrow"/>
      <family val="2"/>
    </font>
    <font>
      <sz val="12"/>
      <name val="Helv"/>
    </font>
    <font>
      <sz val="10"/>
      <name val="Times New Roman"/>
      <family val="1"/>
    </font>
    <font>
      <sz val="10"/>
      <color indexed="64"/>
      <name val="Arial"/>
      <family val="2"/>
    </font>
    <font>
      <sz val="12"/>
      <name val="SWISS"/>
    </font>
    <font>
      <b/>
      <vertAlign val="superscript"/>
      <sz val="10"/>
      <name val="Cambria"/>
      <family val="1"/>
      <scheme val="major"/>
    </font>
    <font>
      <b/>
      <sz val="10"/>
      <name val="Courier"/>
      <family val="3"/>
    </font>
    <font>
      <b/>
      <sz val="12"/>
      <name val="Arial Narrow"/>
      <family val="2"/>
    </font>
    <font>
      <u/>
      <sz val="12"/>
      <name val="Cambria"/>
      <family val="1"/>
      <scheme val="major"/>
    </font>
    <font>
      <u/>
      <sz val="11"/>
      <color theme="1"/>
      <name val="Cambria"/>
      <family val="1"/>
      <scheme val="major"/>
    </font>
    <font>
      <b/>
      <vertAlign val="superscript"/>
      <sz val="11"/>
      <color indexed="8"/>
      <name val="Cambria"/>
      <family val="1"/>
      <scheme val="major"/>
    </font>
    <font>
      <vertAlign val="superscript"/>
      <sz val="10"/>
      <color theme="3" tint="-0.249977111117893"/>
      <name val="Cambria"/>
      <family val="1"/>
    </font>
    <font>
      <sz val="10"/>
      <color theme="3" tint="-0.249977111117893"/>
      <name val="Cambria"/>
      <family val="1"/>
    </font>
    <font>
      <sz val="12"/>
      <color theme="3" tint="-0.249977111117893"/>
      <name val="Arial"/>
      <family val="2"/>
    </font>
    <font>
      <b/>
      <vertAlign val="superscript"/>
      <sz val="13"/>
      <color theme="3" tint="-0.249977111117893"/>
      <name val="Cambria"/>
      <family val="1"/>
    </font>
    <font>
      <b/>
      <sz val="13"/>
      <color theme="3" tint="-0.249977111117893"/>
      <name val="Cambria"/>
      <family val="1"/>
    </font>
    <font>
      <vertAlign val="superscript"/>
      <sz val="11"/>
      <name val="Cambria"/>
      <family val="1"/>
    </font>
    <font>
      <b/>
      <sz val="11"/>
      <color rgb="FF0070C0"/>
      <name val="Cambria"/>
      <family val="1"/>
      <scheme val="major"/>
    </font>
    <font>
      <b/>
      <sz val="10"/>
      <color rgb="FF0070C0"/>
      <name val="Cambria"/>
      <family val="1"/>
      <scheme val="major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indexed="42"/>
        <bgColor indexed="22"/>
      </patternFill>
    </fill>
    <fill>
      <patternFill patternType="solid">
        <fgColor indexed="22"/>
      </patternFill>
    </fill>
    <fill>
      <patternFill patternType="solid">
        <fgColor indexed="42"/>
        <bgColor indexed="15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11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09" fillId="0" borderId="0"/>
    <xf numFmtId="37" fontId="110" fillId="0" borderId="0" applyNumberFormat="0" applyFont="0" applyFill="0"/>
    <xf numFmtId="41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42" fontId="110" fillId="0" borderId="0" applyFont="0" applyFill="0" applyBorder="0" applyAlignment="0" applyProtection="0"/>
    <xf numFmtId="44" fontId="110" fillId="0" borderId="0" applyFont="0" applyFill="0" applyBorder="0" applyAlignment="0" applyProtection="0"/>
    <xf numFmtId="0" fontId="109" fillId="0" borderId="0"/>
    <xf numFmtId="0" fontId="2" fillId="0" borderId="0"/>
    <xf numFmtId="0" fontId="12" fillId="13" borderId="0"/>
    <xf numFmtId="0" fontId="12" fillId="13" borderId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6" fontId="11" fillId="0" borderId="0" applyFont="0" applyFill="0" applyBorder="0" applyAlignment="0" applyProtection="0"/>
    <xf numFmtId="186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108" fillId="0" borderId="0"/>
    <xf numFmtId="189" fontId="108" fillId="0" borderId="0"/>
    <xf numFmtId="189" fontId="108" fillId="0" borderId="0"/>
    <xf numFmtId="189" fontId="108" fillId="0" borderId="0"/>
    <xf numFmtId="189" fontId="108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7" fontId="108" fillId="0" borderId="0"/>
    <xf numFmtId="187" fontId="108" fillId="0" borderId="0"/>
    <xf numFmtId="0" fontId="108" fillId="0" borderId="0"/>
    <xf numFmtId="0" fontId="2" fillId="0" borderId="0"/>
    <xf numFmtId="0" fontId="2" fillId="0" borderId="0"/>
    <xf numFmtId="0" fontId="108" fillId="0" borderId="0"/>
    <xf numFmtId="0" fontId="2" fillId="0" borderId="0"/>
    <xf numFmtId="0" fontId="108" fillId="0" borderId="0"/>
    <xf numFmtId="189" fontId="108" fillId="0" borderId="0"/>
    <xf numFmtId="0" fontId="2" fillId="0" borderId="0"/>
    <xf numFmtId="189" fontId="108" fillId="0" borderId="0"/>
    <xf numFmtId="189" fontId="108" fillId="0" borderId="0"/>
    <xf numFmtId="189" fontId="108" fillId="0" borderId="0"/>
    <xf numFmtId="0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11" fillId="0" borderId="0"/>
    <xf numFmtId="0" fontId="111" fillId="0" borderId="0"/>
    <xf numFmtId="190" fontId="11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08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80">
    <xf numFmtId="0" fontId="0" fillId="0" borderId="0" xfId="0"/>
    <xf numFmtId="0" fontId="3" fillId="0" borderId="0" xfId="1" applyFont="1" applyBorder="1" applyAlignment="1"/>
    <xf numFmtId="0" fontId="4" fillId="0" borderId="0" xfId="1" applyFont="1"/>
    <xf numFmtId="0" fontId="5" fillId="0" borderId="0" xfId="1" applyFont="1" applyBorder="1" applyAlignment="1"/>
    <xf numFmtId="165" fontId="3" fillId="0" borderId="0" xfId="1" applyNumberFormat="1" applyFont="1" applyBorder="1" applyAlignment="1"/>
    <xf numFmtId="0" fontId="6" fillId="0" borderId="0" xfId="1" applyFont="1"/>
    <xf numFmtId="165" fontId="7" fillId="3" borderId="0" xfId="2" applyNumberFormat="1" applyFont="1" applyFill="1" applyBorder="1"/>
    <xf numFmtId="165" fontId="6" fillId="3" borderId="0" xfId="2" applyNumberFormat="1" applyFont="1" applyFill="1" applyBorder="1"/>
    <xf numFmtId="165" fontId="6" fillId="3" borderId="0" xfId="2" applyNumberFormat="1" applyFont="1" applyFill="1" applyBorder="1" applyAlignment="1" applyProtection="1">
      <alignment horizontal="right"/>
    </xf>
    <xf numFmtId="165" fontId="6" fillId="3" borderId="0" xfId="1" applyNumberFormat="1" applyFont="1" applyFill="1"/>
    <xf numFmtId="165" fontId="6" fillId="3" borderId="0" xfId="2" applyNumberFormat="1" applyFont="1" applyFill="1" applyBorder="1" applyAlignment="1">
      <alignment horizontal="right"/>
    </xf>
    <xf numFmtId="0" fontId="6" fillId="3" borderId="0" xfId="1" applyFont="1" applyFill="1" applyBorder="1"/>
    <xf numFmtId="0" fontId="6" fillId="3" borderId="0" xfId="1" applyFont="1" applyFill="1"/>
    <xf numFmtId="165" fontId="7" fillId="3" borderId="0" xfId="2" applyNumberFormat="1" applyFont="1" applyFill="1" applyBorder="1" applyAlignment="1">
      <alignment horizontal="right"/>
    </xf>
    <xf numFmtId="167" fontId="6" fillId="3" borderId="0" xfId="2" applyNumberFormat="1" applyFont="1" applyFill="1" applyBorder="1"/>
    <xf numFmtId="0" fontId="7" fillId="3" borderId="0" xfId="2" applyNumberFormat="1" applyFont="1" applyFill="1" applyBorder="1"/>
    <xf numFmtId="165" fontId="7" fillId="3" borderId="0" xfId="2" applyNumberFormat="1" applyFont="1" applyFill="1" applyBorder="1" applyAlignment="1" applyProtection="1">
      <alignment horizontal="right"/>
    </xf>
    <xf numFmtId="0" fontId="6" fillId="3" borderId="0" xfId="2" applyNumberFormat="1" applyFont="1" applyFill="1" applyBorder="1"/>
    <xf numFmtId="165" fontId="7" fillId="3" borderId="0" xfId="1" applyNumberFormat="1" applyFont="1" applyFill="1"/>
    <xf numFmtId="43" fontId="6" fillId="3" borderId="0" xfId="2" applyFont="1" applyFill="1" applyBorder="1"/>
    <xf numFmtId="165" fontId="6" fillId="3" borderId="0" xfId="1" applyNumberFormat="1" applyFont="1" applyFill="1" applyBorder="1"/>
    <xf numFmtId="165" fontId="7" fillId="3" borderId="0" xfId="1" applyNumberFormat="1" applyFont="1" applyFill="1" applyBorder="1"/>
    <xf numFmtId="165" fontId="7" fillId="3" borderId="5" xfId="2" applyNumberFormat="1" applyFont="1" applyFill="1" applyBorder="1"/>
    <xf numFmtId="165" fontId="7" fillId="3" borderId="5" xfId="1" applyNumberFormat="1" applyFont="1" applyFill="1" applyBorder="1"/>
    <xf numFmtId="0" fontId="9" fillId="0" borderId="0" xfId="1" applyFont="1"/>
    <xf numFmtId="43" fontId="9" fillId="0" borderId="0" xfId="2" applyFont="1"/>
    <xf numFmtId="0" fontId="9" fillId="0" borderId="0" xfId="1" applyFont="1" applyBorder="1"/>
    <xf numFmtId="43" fontId="9" fillId="0" borderId="0" xfId="2" applyFont="1" applyBorder="1"/>
    <xf numFmtId="165" fontId="9" fillId="0" borderId="0" xfId="1" applyNumberFormat="1" applyFont="1"/>
    <xf numFmtId="43" fontId="9" fillId="0" borderId="0" xfId="2" applyFont="1" applyFill="1" applyBorder="1" applyAlignment="1" applyProtection="1">
      <alignment horizontal="left"/>
    </xf>
    <xf numFmtId="167" fontId="9" fillId="0" borderId="0" xfId="1" applyNumberFormat="1" applyFont="1"/>
    <xf numFmtId="168" fontId="9" fillId="0" borderId="0" xfId="1" applyNumberFormat="1" applyFont="1"/>
    <xf numFmtId="169" fontId="9" fillId="0" borderId="0" xfId="2" applyNumberFormat="1" applyFont="1"/>
    <xf numFmtId="165" fontId="4" fillId="0" borderId="0" xfId="1" applyNumberFormat="1" applyFont="1"/>
    <xf numFmtId="167" fontId="4" fillId="0" borderId="0" xfId="1" applyNumberFormat="1" applyFont="1"/>
    <xf numFmtId="0" fontId="4" fillId="0" borderId="0" xfId="1" applyFont="1" applyBorder="1"/>
    <xf numFmtId="165" fontId="4" fillId="0" borderId="0" xfId="1" applyNumberFormat="1" applyFont="1" applyBorder="1"/>
    <xf numFmtId="0" fontId="7" fillId="2" borderId="0" xfId="9" applyFont="1" applyFill="1" applyBorder="1" applyAlignment="1" applyProtection="1">
      <alignment horizontal="center"/>
    </xf>
    <xf numFmtId="168" fontId="6" fillId="3" borderId="0" xfId="9" applyNumberFormat="1" applyFont="1" applyFill="1" applyBorder="1" applyProtection="1"/>
    <xf numFmtId="0" fontId="6" fillId="3" borderId="0" xfId="9" applyFont="1" applyFill="1" applyBorder="1" applyAlignment="1" applyProtection="1">
      <alignment horizontal="right"/>
    </xf>
    <xf numFmtId="0" fontId="6" fillId="0" borderId="0" xfId="9" applyFont="1" applyBorder="1"/>
    <xf numFmtId="168" fontId="6" fillId="0" borderId="0" xfId="9" applyNumberFormat="1" applyFont="1" applyBorder="1"/>
    <xf numFmtId="165" fontId="6" fillId="3" borderId="0" xfId="9" applyNumberFormat="1" applyFont="1" applyFill="1" applyBorder="1" applyProtection="1"/>
    <xf numFmtId="43" fontId="6" fillId="0" borderId="0" xfId="12" applyFont="1" applyBorder="1"/>
    <xf numFmtId="2" fontId="6" fillId="3" borderId="0" xfId="9" applyNumberFormat="1" applyFont="1" applyFill="1" applyBorder="1" applyAlignment="1" applyProtection="1">
      <alignment horizontal="right"/>
    </xf>
    <xf numFmtId="0" fontId="7" fillId="2" borderId="5" xfId="9" applyFont="1" applyFill="1" applyBorder="1" applyAlignment="1" applyProtection="1">
      <alignment horizontal="center"/>
    </xf>
    <xf numFmtId="168" fontId="6" fillId="3" borderId="5" xfId="9" applyNumberFormat="1" applyFont="1" applyFill="1" applyBorder="1" applyProtection="1"/>
    <xf numFmtId="2" fontId="6" fillId="3" borderId="5" xfId="9" applyNumberFormat="1" applyFont="1" applyFill="1" applyBorder="1" applyAlignment="1" applyProtection="1">
      <alignment horizontal="right"/>
    </xf>
    <xf numFmtId="0" fontId="9" fillId="0" borderId="0" xfId="9" applyFont="1" applyBorder="1"/>
    <xf numFmtId="167" fontId="7" fillId="3" borderId="0" xfId="3" applyNumberFormat="1" applyFont="1" applyFill="1" applyBorder="1"/>
    <xf numFmtId="167" fontId="7" fillId="3" borderId="0" xfId="9" applyNumberFormat="1" applyFont="1" applyFill="1"/>
    <xf numFmtId="0" fontId="7" fillId="0" borderId="0" xfId="9" applyFont="1"/>
    <xf numFmtId="167" fontId="6" fillId="3" borderId="0" xfId="3" applyNumberFormat="1" applyFont="1" applyFill="1" applyBorder="1"/>
    <xf numFmtId="167" fontId="6" fillId="3" borderId="0" xfId="9" applyNumberFormat="1" applyFont="1" applyFill="1"/>
    <xf numFmtId="0" fontId="6" fillId="0" borderId="0" xfId="9" applyFont="1"/>
    <xf numFmtId="167" fontId="6" fillId="3" borderId="0" xfId="3" applyNumberFormat="1" applyFont="1" applyFill="1" applyBorder="1" applyAlignment="1">
      <alignment horizontal="right"/>
    </xf>
    <xf numFmtId="0" fontId="6" fillId="3" borderId="0" xfId="9" applyFont="1" applyFill="1"/>
    <xf numFmtId="0" fontId="6" fillId="0" borderId="0" xfId="9" applyFont="1" applyFill="1"/>
    <xf numFmtId="167" fontId="6" fillId="3" borderId="0" xfId="3" quotePrefix="1" applyNumberFormat="1" applyFont="1" applyFill="1" applyBorder="1" applyAlignment="1">
      <alignment horizontal="right"/>
    </xf>
    <xf numFmtId="167" fontId="7" fillId="3" borderId="5" xfId="3" applyNumberFormat="1" applyFont="1" applyFill="1" applyBorder="1"/>
    <xf numFmtId="0" fontId="9" fillId="0" borderId="0" xfId="9" applyFont="1"/>
    <xf numFmtId="0" fontId="17" fillId="0" borderId="0" xfId="9" applyFont="1"/>
    <xf numFmtId="0" fontId="4" fillId="0" borderId="0" xfId="9" applyFont="1" applyAlignment="1">
      <alignment horizontal="center"/>
    </xf>
    <xf numFmtId="0" fontId="4" fillId="0" borderId="0" xfId="9" applyFont="1"/>
    <xf numFmtId="0" fontId="6" fillId="0" borderId="0" xfId="9" applyFont="1" applyBorder="1" applyAlignment="1">
      <alignment horizontal="center"/>
    </xf>
    <xf numFmtId="165" fontId="6" fillId="3" borderId="0" xfId="3" applyNumberFormat="1" applyFont="1" applyFill="1" applyBorder="1"/>
    <xf numFmtId="167" fontId="6" fillId="0" borderId="0" xfId="3" applyNumberFormat="1" applyFont="1" applyFill="1" applyBorder="1"/>
    <xf numFmtId="0" fontId="6" fillId="0" borderId="0" xfId="9" applyFont="1" applyFill="1" applyBorder="1"/>
    <xf numFmtId="167" fontId="6" fillId="0" borderId="0" xfId="9" applyNumberFormat="1" applyFont="1" applyFill="1"/>
    <xf numFmtId="167" fontId="6" fillId="3" borderId="0" xfId="3" applyNumberFormat="1" applyFont="1" applyFill="1"/>
    <xf numFmtId="167" fontId="6" fillId="0" borderId="0" xfId="9" applyNumberFormat="1" applyFont="1"/>
    <xf numFmtId="0" fontId="22" fillId="0" borderId="0" xfId="9" applyFont="1"/>
    <xf numFmtId="43" fontId="22" fillId="0" borderId="0" xfId="9" applyNumberFormat="1" applyFont="1"/>
    <xf numFmtId="166" fontId="6" fillId="0" borderId="0" xfId="9" applyNumberFormat="1" applyFont="1"/>
    <xf numFmtId="165" fontId="6" fillId="3" borderId="0" xfId="9" applyNumberFormat="1" applyFont="1" applyFill="1" applyBorder="1" applyAlignment="1"/>
    <xf numFmtId="165" fontId="6" fillId="0" borderId="0" xfId="3" applyNumberFormat="1" applyFont="1" applyBorder="1" applyProtection="1"/>
    <xf numFmtId="165" fontId="6" fillId="3" borderId="0" xfId="3" applyNumberFormat="1" applyFont="1" applyFill="1" applyBorder="1" applyProtection="1"/>
    <xf numFmtId="167" fontId="6" fillId="3" borderId="0" xfId="3" applyNumberFormat="1" applyFont="1" applyFill="1" applyBorder="1" applyProtection="1"/>
    <xf numFmtId="165" fontId="6" fillId="0" borderId="0" xfId="3" applyNumberFormat="1" applyFont="1" applyFill="1" applyBorder="1" applyProtection="1"/>
    <xf numFmtId="167" fontId="6" fillId="0" borderId="0" xfId="3" applyNumberFormat="1" applyFont="1" applyFill="1" applyBorder="1" applyProtection="1"/>
    <xf numFmtId="165" fontId="6" fillId="0" borderId="0" xfId="9" applyNumberFormat="1" applyFont="1" applyFill="1" applyBorder="1" applyAlignment="1"/>
    <xf numFmtId="165" fontId="6" fillId="3" borderId="0" xfId="9" applyNumberFormat="1" applyFont="1" applyFill="1"/>
    <xf numFmtId="165" fontId="6" fillId="0" borderId="0" xfId="9" applyNumberFormat="1" applyFont="1" applyFill="1"/>
    <xf numFmtId="165" fontId="6" fillId="3" borderId="0" xfId="6" applyNumberFormat="1" applyFont="1" applyFill="1"/>
    <xf numFmtId="165" fontId="6" fillId="3" borderId="0" xfId="6" applyNumberFormat="1" applyFont="1" applyFill="1" applyBorder="1" applyAlignment="1"/>
    <xf numFmtId="165" fontId="6" fillId="3" borderId="5" xfId="6" applyNumberFormat="1" applyFont="1" applyFill="1" applyBorder="1"/>
    <xf numFmtId="165" fontId="6" fillId="3" borderId="5" xfId="6" applyNumberFormat="1" applyFont="1" applyFill="1" applyBorder="1" applyAlignment="1"/>
    <xf numFmtId="0" fontId="10" fillId="0" borderId="0" xfId="9" applyFont="1"/>
    <xf numFmtId="165" fontId="6" fillId="0" borderId="0" xfId="9" applyNumberFormat="1" applyFont="1"/>
    <xf numFmtId="0" fontId="7" fillId="0" borderId="0" xfId="9" applyFont="1" applyBorder="1" applyAlignment="1">
      <alignment vertical="center"/>
    </xf>
    <xf numFmtId="0" fontId="6" fillId="0" borderId="0" xfId="9" applyFont="1" applyAlignment="1">
      <alignment vertical="center"/>
    </xf>
    <xf numFmtId="43" fontId="7" fillId="2" borderId="5" xfId="2" applyFont="1" applyFill="1" applyBorder="1" applyAlignment="1">
      <alignment horizontal="right"/>
    </xf>
    <xf numFmtId="168" fontId="4" fillId="3" borderId="0" xfId="9" applyNumberFormat="1" applyFont="1" applyFill="1" applyBorder="1" applyProtection="1"/>
    <xf numFmtId="0" fontId="3" fillId="2" borderId="2" xfId="9" applyFont="1" applyFill="1" applyBorder="1" applyProtection="1"/>
    <xf numFmtId="0" fontId="3" fillId="2" borderId="0" xfId="9" applyFont="1" applyFill="1" applyBorder="1" applyAlignment="1" applyProtection="1">
      <alignment horizontal="right"/>
    </xf>
    <xf numFmtId="0" fontId="24" fillId="0" borderId="0" xfId="0" applyFont="1"/>
    <xf numFmtId="0" fontId="3" fillId="2" borderId="0" xfId="9" applyFont="1" applyFill="1" applyBorder="1" applyProtection="1"/>
    <xf numFmtId="0" fontId="3" fillId="2" borderId="5" xfId="9" applyFont="1" applyFill="1" applyBorder="1" applyProtection="1"/>
    <xf numFmtId="0" fontId="3" fillId="2" borderId="5" xfId="9" applyFont="1" applyFill="1" applyBorder="1" applyAlignment="1" applyProtection="1">
      <alignment horizontal="right"/>
    </xf>
    <xf numFmtId="0" fontId="25" fillId="0" borderId="0" xfId="9" applyFont="1" applyBorder="1"/>
    <xf numFmtId="168" fontId="13" fillId="0" borderId="0" xfId="9" applyNumberFormat="1" applyFont="1" applyBorder="1" applyAlignment="1" applyProtection="1">
      <alignment horizontal="center"/>
    </xf>
    <xf numFmtId="168" fontId="16" fillId="3" borderId="0" xfId="9" applyNumberFormat="1" applyFont="1" applyFill="1" applyBorder="1" applyAlignment="1" applyProtection="1">
      <alignment horizontal="right"/>
    </xf>
    <xf numFmtId="171" fontId="15" fillId="2" borderId="0" xfId="9" applyNumberFormat="1" applyFont="1" applyFill="1" applyBorder="1" applyAlignment="1" applyProtection="1">
      <alignment horizontal="center"/>
    </xf>
    <xf numFmtId="2" fontId="16" fillId="3" borderId="0" xfId="9" applyNumberFormat="1" applyFont="1" applyFill="1" applyBorder="1" applyAlignment="1" applyProtection="1">
      <alignment horizontal="right"/>
    </xf>
    <xf numFmtId="168" fontId="15" fillId="2" borderId="0" xfId="9" applyNumberFormat="1" applyFont="1" applyFill="1" applyBorder="1" applyAlignment="1" applyProtection="1">
      <alignment horizontal="center"/>
    </xf>
    <xf numFmtId="0" fontId="15" fillId="2" borderId="0" xfId="3" applyNumberFormat="1" applyFont="1" applyFill="1" applyBorder="1" applyAlignment="1" applyProtection="1">
      <alignment horizontal="center"/>
    </xf>
    <xf numFmtId="1" fontId="15" fillId="2" borderId="0" xfId="3" applyNumberFormat="1" applyFont="1" applyFill="1" applyBorder="1" applyAlignment="1" applyProtection="1">
      <alignment horizontal="center"/>
    </xf>
    <xf numFmtId="0" fontId="15" fillId="2" borderId="5" xfId="3" applyNumberFormat="1" applyFont="1" applyFill="1" applyBorder="1" applyAlignment="1" applyProtection="1">
      <alignment horizontal="center"/>
    </xf>
    <xf numFmtId="168" fontId="16" fillId="3" borderId="5" xfId="9" applyNumberFormat="1" applyFont="1" applyFill="1" applyBorder="1" applyAlignment="1" applyProtection="1">
      <alignment horizontal="right"/>
    </xf>
    <xf numFmtId="0" fontId="22" fillId="0" borderId="0" xfId="9" applyFont="1" applyBorder="1"/>
    <xf numFmtId="168" fontId="15" fillId="0" borderId="0" xfId="9" applyNumberFormat="1" applyFont="1" applyBorder="1" applyAlignment="1" applyProtection="1">
      <alignment horizontal="center"/>
    </xf>
    <xf numFmtId="173" fontId="16" fillId="3" borderId="0" xfId="9" applyNumberFormat="1" applyFont="1" applyFill="1" applyBorder="1" applyAlignment="1" applyProtection="1">
      <alignment horizontal="right"/>
    </xf>
    <xf numFmtId="173" fontId="6" fillId="0" borderId="0" xfId="9" applyNumberFormat="1" applyFont="1" applyBorder="1"/>
    <xf numFmtId="0" fontId="7" fillId="0" borderId="0" xfId="9" applyFont="1" applyBorder="1" applyProtection="1"/>
    <xf numFmtId="168" fontId="6" fillId="3" borderId="0" xfId="9" applyNumberFormat="1" applyFont="1" applyFill="1" applyBorder="1" applyAlignment="1" applyProtection="1">
      <alignment horizontal="right"/>
    </xf>
    <xf numFmtId="0" fontId="7" fillId="0" borderId="0" xfId="9" applyFont="1" applyBorder="1" applyAlignment="1" applyProtection="1">
      <alignment horizontal="center"/>
    </xf>
    <xf numFmtId="168" fontId="7" fillId="0" borderId="0" xfId="9" applyNumberFormat="1" applyFont="1" applyBorder="1" applyProtection="1"/>
    <xf numFmtId="168" fontId="7" fillId="0" borderId="0" xfId="13" applyNumberFormat="1" applyFont="1" applyBorder="1" applyProtection="1"/>
    <xf numFmtId="0" fontId="17" fillId="0" borderId="0" xfId="9" applyFont="1" applyProtection="1"/>
    <xf numFmtId="0" fontId="26" fillId="0" borderId="0" xfId="9" applyFont="1" applyProtection="1"/>
    <xf numFmtId="0" fontId="7" fillId="2" borderId="2" xfId="9" applyFont="1" applyFill="1" applyBorder="1" applyAlignment="1" applyProtection="1">
      <alignment horizontal="center"/>
    </xf>
    <xf numFmtId="0" fontId="3" fillId="2" borderId="5" xfId="9" applyFont="1" applyFill="1" applyBorder="1" applyAlignment="1">
      <alignment vertical="center"/>
    </xf>
    <xf numFmtId="0" fontId="3" fillId="2" borderId="5" xfId="9" applyFont="1" applyFill="1" applyBorder="1" applyAlignment="1">
      <alignment horizontal="right"/>
    </xf>
    <xf numFmtId="43" fontId="3" fillId="2" borderId="5" xfId="4" applyFont="1" applyFill="1" applyBorder="1" applyAlignment="1">
      <alignment horizontal="right"/>
    </xf>
    <xf numFmtId="0" fontId="4" fillId="0" borderId="0" xfId="11" applyFont="1" applyBorder="1"/>
    <xf numFmtId="0" fontId="3" fillId="2" borderId="0" xfId="11" applyFont="1" applyFill="1" applyBorder="1" applyAlignment="1" applyProtection="1">
      <alignment horizontal="center"/>
    </xf>
    <xf numFmtId="0" fontId="3" fillId="2" borderId="5" xfId="11" applyFont="1" applyFill="1" applyBorder="1" applyAlignment="1" applyProtection="1">
      <alignment horizontal="center"/>
    </xf>
    <xf numFmtId="37" fontId="4" fillId="3" borderId="0" xfId="11" applyNumberFormat="1" applyFont="1" applyFill="1" applyBorder="1" applyAlignment="1" applyProtection="1">
      <alignment horizontal="right"/>
    </xf>
    <xf numFmtId="174" fontId="4" fillId="3" borderId="0" xfId="11" applyNumberFormat="1" applyFont="1" applyFill="1" applyBorder="1" applyAlignment="1" applyProtection="1">
      <alignment horizontal="right"/>
    </xf>
    <xf numFmtId="37" fontId="4" fillId="3" borderId="0" xfId="11" applyNumberFormat="1" applyFont="1" applyFill="1" applyBorder="1" applyAlignment="1" applyProtection="1"/>
    <xf numFmtId="174" fontId="4" fillId="3" borderId="0" xfId="11" applyNumberFormat="1" applyFont="1" applyFill="1" applyBorder="1" applyAlignment="1" applyProtection="1"/>
    <xf numFmtId="37" fontId="4" fillId="3" borderId="0" xfId="7" applyNumberFormat="1" applyFont="1" applyFill="1" applyBorder="1" applyAlignment="1" applyProtection="1"/>
    <xf numFmtId="37" fontId="4" fillId="3" borderId="0" xfId="11" quotePrefix="1" applyNumberFormat="1" applyFont="1" applyFill="1" applyBorder="1" applyAlignment="1">
      <alignment horizontal="right"/>
    </xf>
    <xf numFmtId="37" fontId="4" fillId="3" borderId="0" xfId="7" applyNumberFormat="1" applyFont="1" applyFill="1" applyBorder="1" applyAlignment="1"/>
    <xf numFmtId="174" fontId="4" fillId="3" borderId="0" xfId="11" quotePrefix="1" applyNumberFormat="1" applyFont="1" applyFill="1" applyBorder="1" applyAlignment="1">
      <alignment horizontal="right"/>
    </xf>
    <xf numFmtId="174" fontId="4" fillId="3" borderId="0" xfId="7" applyNumberFormat="1" applyFont="1" applyFill="1" applyBorder="1" applyAlignment="1"/>
    <xf numFmtId="0" fontId="3" fillId="0" borderId="0" xfId="11" applyFont="1" applyBorder="1" applyAlignment="1" applyProtection="1">
      <alignment horizontal="center"/>
    </xf>
    <xf numFmtId="37" fontId="4" fillId="3" borderId="0" xfId="11" applyNumberFormat="1" applyFont="1" applyFill="1" applyBorder="1" applyAlignment="1">
      <alignment horizontal="right"/>
    </xf>
    <xf numFmtId="174" fontId="4" fillId="3" borderId="0" xfId="11" applyNumberFormat="1" applyFont="1" applyFill="1" applyBorder="1" applyAlignment="1">
      <alignment horizontal="right"/>
    </xf>
    <xf numFmtId="174" fontId="4" fillId="3" borderId="0" xfId="11" applyNumberFormat="1" applyFont="1" applyFill="1" applyBorder="1" applyAlignment="1"/>
    <xf numFmtId="170" fontId="4" fillId="0" borderId="0" xfId="11" applyNumberFormat="1" applyFont="1" applyBorder="1"/>
    <xf numFmtId="37" fontId="4" fillId="3" borderId="0" xfId="11" applyNumberFormat="1" applyFont="1" applyFill="1" applyBorder="1" applyAlignment="1"/>
    <xf numFmtId="37" fontId="4" fillId="3" borderId="0" xfId="7" applyNumberFormat="1" applyFont="1" applyFill="1" applyBorder="1" applyAlignment="1" applyProtection="1">
      <alignment horizontal="right"/>
    </xf>
    <xf numFmtId="167" fontId="4" fillId="3" borderId="0" xfId="7" applyNumberFormat="1" applyFont="1" applyFill="1" applyBorder="1" applyAlignment="1" applyProtection="1">
      <alignment horizontal="right"/>
    </xf>
    <xf numFmtId="167" fontId="4" fillId="3" borderId="0" xfId="7" applyNumberFormat="1" applyFont="1" applyFill="1" applyBorder="1" applyAlignment="1">
      <alignment horizontal="right"/>
    </xf>
    <xf numFmtId="167" fontId="4" fillId="3" borderId="0" xfId="7" applyNumberFormat="1" applyFont="1" applyFill="1" applyBorder="1" applyAlignment="1"/>
    <xf numFmtId="0" fontId="3" fillId="2" borderId="0" xfId="11" applyFont="1" applyFill="1" applyBorder="1" applyAlignment="1">
      <alignment horizontal="center"/>
    </xf>
    <xf numFmtId="37" fontId="4" fillId="3" borderId="0" xfId="7" applyNumberFormat="1" applyFont="1" applyFill="1" applyBorder="1" applyAlignment="1">
      <alignment horizontal="right"/>
    </xf>
    <xf numFmtId="170" fontId="4" fillId="3" borderId="0" xfId="7" applyNumberFormat="1" applyFont="1" applyFill="1" applyBorder="1" applyAlignment="1">
      <alignment horizontal="right"/>
    </xf>
    <xf numFmtId="37" fontId="4" fillId="3" borderId="5" xfId="7" applyNumberFormat="1" applyFont="1" applyFill="1" applyBorder="1" applyAlignment="1">
      <alignment horizontal="right"/>
    </xf>
    <xf numFmtId="170" fontId="4" fillId="3" borderId="5" xfId="7" applyNumberFormat="1" applyFont="1" applyFill="1" applyBorder="1" applyAlignment="1">
      <alignment horizontal="right"/>
    </xf>
    <xf numFmtId="167" fontId="4" fillId="3" borderId="5" xfId="7" applyNumberFormat="1" applyFont="1" applyFill="1" applyBorder="1" applyAlignment="1">
      <alignment horizontal="right"/>
    </xf>
    <xf numFmtId="0" fontId="6" fillId="0" borderId="0" xfId="11" applyFont="1" applyBorder="1"/>
    <xf numFmtId="0" fontId="4" fillId="0" borderId="0" xfId="11" applyFont="1" applyBorder="1" applyAlignment="1" applyProtection="1">
      <alignment horizontal="right"/>
    </xf>
    <xf numFmtId="170" fontId="4" fillId="0" borderId="0" xfId="11" applyNumberFormat="1" applyFont="1" applyBorder="1" applyAlignment="1"/>
    <xf numFmtId="41" fontId="4" fillId="0" borderId="0" xfId="7" applyNumberFormat="1" applyFont="1" applyBorder="1" applyAlignment="1"/>
    <xf numFmtId="0" fontId="4" fillId="0" borderId="0" xfId="11" applyFont="1" applyBorder="1" applyAlignment="1"/>
    <xf numFmtId="168" fontId="7" fillId="2" borderId="0" xfId="9" applyNumberFormat="1" applyFont="1" applyFill="1" applyBorder="1" applyAlignment="1" applyProtection="1">
      <alignment horizontal="center"/>
    </xf>
    <xf numFmtId="168" fontId="7" fillId="2" borderId="0" xfId="9" applyNumberFormat="1" applyFont="1" applyFill="1" applyBorder="1" applyAlignment="1" applyProtection="1">
      <alignment horizontal="right"/>
    </xf>
    <xf numFmtId="168" fontId="7" fillId="2" borderId="5" xfId="9" applyNumberFormat="1" applyFont="1" applyFill="1" applyBorder="1" applyAlignment="1" applyProtection="1">
      <alignment horizontal="center"/>
    </xf>
    <xf numFmtId="168" fontId="7" fillId="2" borderId="5" xfId="9" applyNumberFormat="1" applyFont="1" applyFill="1" applyBorder="1" applyAlignment="1" applyProtection="1">
      <alignment horizontal="right"/>
    </xf>
    <xf numFmtId="0" fontId="4" fillId="3" borderId="0" xfId="9" applyFont="1" applyFill="1" applyBorder="1" applyProtection="1"/>
    <xf numFmtId="168" fontId="4" fillId="3" borderId="5" xfId="9" applyNumberFormat="1" applyFont="1" applyFill="1" applyBorder="1" applyProtection="1"/>
    <xf numFmtId="0" fontId="3" fillId="2" borderId="2" xfId="9" applyFont="1" applyFill="1" applyBorder="1" applyAlignment="1" applyProtection="1">
      <alignment horizontal="right"/>
    </xf>
    <xf numFmtId="0" fontId="7" fillId="2" borderId="0" xfId="9" applyFont="1" applyFill="1" applyBorder="1" applyAlignment="1">
      <alignment horizontal="center"/>
    </xf>
    <xf numFmtId="0" fontId="7" fillId="2" borderId="5" xfId="9" applyFont="1" applyFill="1" applyBorder="1" applyAlignment="1">
      <alignment horizontal="center"/>
    </xf>
    <xf numFmtId="0" fontId="4" fillId="0" borderId="0" xfId="11" applyFont="1" applyBorder="1" applyAlignment="1">
      <alignment vertical="center"/>
    </xf>
    <xf numFmtId="39" fontId="3" fillId="0" borderId="0" xfId="11" applyNumberFormat="1" applyFont="1" applyFill="1" applyBorder="1" applyAlignment="1" applyProtection="1">
      <alignment horizontal="right" vertical="center"/>
    </xf>
    <xf numFmtId="4" fontId="3" fillId="0" borderId="0" xfId="11" applyNumberFormat="1" applyFont="1" applyFill="1" applyBorder="1" applyAlignment="1" applyProtection="1">
      <alignment horizontal="right" vertical="center"/>
    </xf>
    <xf numFmtId="4" fontId="3" fillId="0" borderId="0" xfId="11" applyNumberFormat="1" applyFont="1" applyBorder="1" applyAlignment="1">
      <alignment horizontal="right" vertical="center"/>
    </xf>
    <xf numFmtId="0" fontId="18" fillId="0" borderId="0" xfId="11" applyFont="1" applyFill="1" applyBorder="1" applyAlignment="1">
      <alignment horizontal="left" vertical="center" wrapText="1"/>
    </xf>
    <xf numFmtId="39" fontId="3" fillId="0" borderId="0" xfId="11" applyNumberFormat="1" applyFont="1" applyFill="1" applyBorder="1" applyAlignment="1" applyProtection="1">
      <alignment horizontal="right"/>
    </xf>
    <xf numFmtId="4" fontId="3" fillId="0" borderId="0" xfId="11" applyNumberFormat="1" applyFont="1" applyFill="1" applyBorder="1" applyAlignment="1" applyProtection="1">
      <alignment horizontal="right"/>
    </xf>
    <xf numFmtId="4" fontId="3" fillId="0" borderId="0" xfId="11" applyNumberFormat="1" applyFont="1" applyBorder="1" applyAlignment="1">
      <alignment horizontal="right"/>
    </xf>
    <xf numFmtId="37" fontId="4" fillId="0" borderId="0" xfId="11" applyNumberFormat="1" applyFont="1" applyFill="1" applyBorder="1" applyAlignment="1" applyProtection="1">
      <alignment horizontal="right"/>
    </xf>
    <xf numFmtId="37" fontId="4" fillId="0" borderId="0" xfId="11" applyNumberFormat="1" applyFont="1" applyFill="1" applyBorder="1" applyAlignment="1" applyProtection="1"/>
    <xf numFmtId="174" fontId="4" fillId="0" borderId="0" xfId="11" applyNumberFormat="1" applyFont="1" applyFill="1" applyBorder="1" applyAlignment="1" applyProtection="1">
      <alignment horizontal="right"/>
    </xf>
    <xf numFmtId="174" fontId="4" fillId="0" borderId="0" xfId="11" applyNumberFormat="1" applyFont="1" applyFill="1" applyBorder="1" applyAlignment="1" applyProtection="1"/>
    <xf numFmtId="0" fontId="3" fillId="0" borderId="0" xfId="11" applyFont="1" applyFill="1" applyBorder="1" applyAlignment="1" applyProtection="1">
      <alignment horizontal="center"/>
    </xf>
    <xf numFmtId="0" fontId="30" fillId="0" borderId="0" xfId="11" applyFont="1" applyBorder="1"/>
    <xf numFmtId="37" fontId="4" fillId="0" borderId="0" xfId="7" applyNumberFormat="1" applyFont="1" applyFill="1" applyBorder="1" applyAlignment="1" applyProtection="1"/>
    <xf numFmtId="37" fontId="4" fillId="0" borderId="0" xfId="11" quotePrefix="1" applyNumberFormat="1" applyFont="1" applyFill="1" applyBorder="1" applyAlignment="1">
      <alignment horizontal="right"/>
    </xf>
    <xf numFmtId="37" fontId="4" fillId="0" borderId="0" xfId="7" applyNumberFormat="1" applyFont="1" applyFill="1" applyBorder="1" applyAlignment="1"/>
    <xf numFmtId="174" fontId="4" fillId="0" borderId="0" xfId="11" quotePrefix="1" applyNumberFormat="1" applyFont="1" applyFill="1" applyBorder="1" applyAlignment="1">
      <alignment horizontal="right"/>
    </xf>
    <xf numFmtId="174" fontId="4" fillId="0" borderId="0" xfId="7" applyNumberFormat="1" applyFont="1" applyFill="1" applyBorder="1" applyAlignment="1"/>
    <xf numFmtId="0" fontId="31" fillId="0" borderId="0" xfId="11" applyFont="1" applyBorder="1"/>
    <xf numFmtId="0" fontId="7" fillId="0" borderId="0" xfId="9" applyFont="1" applyBorder="1" applyAlignment="1" applyProtection="1">
      <alignment horizontal="left"/>
    </xf>
    <xf numFmtId="165" fontId="6" fillId="3" borderId="0" xfId="9" applyNumberFormat="1" applyFont="1" applyFill="1" applyBorder="1" applyAlignment="1">
      <alignment horizontal="right"/>
    </xf>
    <xf numFmtId="165" fontId="6" fillId="0" borderId="0" xfId="9" applyNumberFormat="1" applyFont="1" applyFill="1" applyBorder="1" applyAlignment="1">
      <alignment horizontal="right"/>
    </xf>
    <xf numFmtId="165" fontId="6" fillId="3" borderId="5" xfId="9" applyNumberFormat="1" applyFont="1" applyFill="1" applyBorder="1" applyAlignment="1">
      <alignment horizontal="right"/>
    </xf>
    <xf numFmtId="0" fontId="6" fillId="0" borderId="0" xfId="9" applyFont="1" applyProtection="1"/>
    <xf numFmtId="39" fontId="7" fillId="0" borderId="0" xfId="9" applyNumberFormat="1" applyFont="1" applyProtection="1"/>
    <xf numFmtId="0" fontId="7" fillId="0" borderId="0" xfId="9" applyFont="1" applyProtection="1"/>
    <xf numFmtId="172" fontId="6" fillId="0" borderId="0" xfId="9" applyNumberFormat="1" applyFont="1" applyFill="1" applyBorder="1" applyAlignment="1" applyProtection="1">
      <alignment horizontal="left"/>
    </xf>
    <xf numFmtId="0" fontId="6" fillId="0" borderId="0" xfId="9" applyFont="1" applyBorder="1" applyProtection="1"/>
    <xf numFmtId="0" fontId="7" fillId="0" borderId="0" xfId="9" applyFont="1" applyBorder="1" applyAlignment="1" applyProtection="1">
      <alignment horizontal="right"/>
    </xf>
    <xf numFmtId="168" fontId="7" fillId="0" borderId="0" xfId="9" applyNumberFormat="1" applyFont="1" applyBorder="1" applyAlignment="1" applyProtection="1"/>
    <xf numFmtId="175" fontId="7" fillId="0" borderId="0" xfId="9" applyNumberFormat="1" applyFont="1" applyBorder="1" applyProtection="1"/>
    <xf numFmtId="175" fontId="7" fillId="0" borderId="0" xfId="9" applyNumberFormat="1" applyFont="1" applyBorder="1" applyAlignment="1" applyProtection="1">
      <alignment horizontal="center"/>
    </xf>
    <xf numFmtId="0" fontId="32" fillId="0" borderId="0" xfId="9" applyFont="1"/>
    <xf numFmtId="0" fontId="7" fillId="2" borderId="10" xfId="9" applyFont="1" applyFill="1" applyBorder="1" applyAlignment="1" applyProtection="1">
      <alignment horizontal="center"/>
    </xf>
    <xf numFmtId="0" fontId="7" fillId="2" borderId="10" xfId="9" applyFont="1" applyFill="1" applyBorder="1" applyAlignment="1" applyProtection="1">
      <alignment horizontal="right"/>
    </xf>
    <xf numFmtId="165" fontId="6" fillId="3" borderId="0" xfId="3" applyNumberFormat="1" applyFont="1" applyFill="1" applyBorder="1" applyAlignment="1" applyProtection="1">
      <alignment horizontal="right"/>
    </xf>
    <xf numFmtId="43" fontId="6" fillId="0" borderId="0" xfId="6" applyFont="1"/>
    <xf numFmtId="2" fontId="6" fillId="0" borderId="0" xfId="6" applyNumberFormat="1" applyFont="1"/>
    <xf numFmtId="176" fontId="7" fillId="0" borderId="0" xfId="9" applyNumberFormat="1" applyFont="1" applyBorder="1" applyAlignment="1" applyProtection="1"/>
    <xf numFmtId="176" fontId="7" fillId="0" borderId="0" xfId="9" applyNumberFormat="1" applyFont="1" applyAlignment="1" applyProtection="1"/>
    <xf numFmtId="0" fontId="32" fillId="5" borderId="0" xfId="9" applyFont="1" applyFill="1"/>
    <xf numFmtId="0" fontId="7" fillId="2" borderId="2" xfId="9" applyFont="1" applyFill="1" applyBorder="1" applyAlignment="1" applyProtection="1">
      <alignment horizontal="right"/>
    </xf>
    <xf numFmtId="0" fontId="6" fillId="5" borderId="0" xfId="9" applyFont="1" applyFill="1"/>
    <xf numFmtId="0" fontId="7" fillId="2" borderId="0" xfId="9" applyFont="1" applyFill="1" applyBorder="1" applyProtection="1"/>
    <xf numFmtId="0" fontId="7" fillId="2" borderId="0" xfId="9" applyFont="1" applyFill="1" applyBorder="1" applyAlignment="1" applyProtection="1">
      <alignment horizontal="right"/>
    </xf>
    <xf numFmtId="0" fontId="7" fillId="2" borderId="5" xfId="9" applyFont="1" applyFill="1" applyBorder="1" applyAlignment="1" applyProtection="1">
      <alignment horizontal="right"/>
    </xf>
    <xf numFmtId="172" fontId="6" fillId="3" borderId="0" xfId="9" applyNumberFormat="1" applyFont="1" applyFill="1" applyBorder="1" applyAlignment="1" applyProtection="1">
      <alignment horizontal="right"/>
    </xf>
    <xf numFmtId="37" fontId="6" fillId="3" borderId="0" xfId="9" applyNumberFormat="1" applyFont="1" applyFill="1" applyBorder="1" applyAlignment="1" applyProtection="1">
      <alignment horizontal="right"/>
    </xf>
    <xf numFmtId="0" fontId="6" fillId="3" borderId="0" xfId="9" applyFont="1" applyFill="1" applyBorder="1" applyAlignment="1">
      <alignment horizontal="right"/>
    </xf>
    <xf numFmtId="0" fontId="6" fillId="3" borderId="5" xfId="9" applyFont="1" applyFill="1" applyBorder="1" applyAlignment="1">
      <alignment horizontal="right"/>
    </xf>
    <xf numFmtId="37" fontId="6" fillId="3" borderId="5" xfId="9" applyNumberFormat="1" applyFont="1" applyFill="1" applyBorder="1" applyAlignment="1" applyProtection="1">
      <alignment horizontal="right"/>
    </xf>
    <xf numFmtId="0" fontId="6" fillId="5" borderId="0" xfId="9" applyFont="1" applyFill="1" applyBorder="1"/>
    <xf numFmtId="0" fontId="6" fillId="5" borderId="0" xfId="9" applyFont="1" applyFill="1" applyBorder="1" applyAlignment="1">
      <alignment horizontal="center"/>
    </xf>
    <xf numFmtId="0" fontId="6" fillId="5" borderId="0" xfId="9" applyFont="1" applyFill="1" applyAlignment="1">
      <alignment horizontal="center"/>
    </xf>
    <xf numFmtId="0" fontId="32" fillId="0" borderId="0" xfId="0" applyFont="1"/>
    <xf numFmtId="0" fontId="6" fillId="0" borderId="0" xfId="0" applyFont="1"/>
    <xf numFmtId="0" fontId="7" fillId="2" borderId="5" xfId="0" applyFont="1" applyFill="1" applyBorder="1" applyProtection="1"/>
    <xf numFmtId="0" fontId="7" fillId="2" borderId="7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/>
    </xf>
    <xf numFmtId="0" fontId="7" fillId="2" borderId="15" xfId="0" applyFont="1" applyFill="1" applyBorder="1" applyAlignment="1" applyProtection="1">
      <alignment horizontal="center"/>
    </xf>
    <xf numFmtId="0" fontId="6" fillId="3" borderId="14" xfId="0" applyFont="1" applyFill="1" applyBorder="1" applyAlignment="1" applyProtection="1">
      <alignment horizontal="center"/>
    </xf>
    <xf numFmtId="0" fontId="6" fillId="3" borderId="12" xfId="0" applyFont="1" applyFill="1" applyBorder="1" applyAlignment="1" applyProtection="1">
      <alignment horizontal="center"/>
    </xf>
    <xf numFmtId="37" fontId="6" fillId="3" borderId="14" xfId="0" applyNumberFormat="1" applyFont="1" applyFill="1" applyBorder="1" applyAlignment="1" applyProtection="1">
      <alignment horizontal="center"/>
    </xf>
    <xf numFmtId="172" fontId="6" fillId="3" borderId="6" xfId="0" applyNumberFormat="1" applyFont="1" applyFill="1" applyBorder="1" applyAlignment="1" applyProtection="1">
      <alignment horizontal="center"/>
    </xf>
    <xf numFmtId="172" fontId="6" fillId="3" borderId="0" xfId="0" applyNumberFormat="1" applyFont="1" applyFill="1" applyBorder="1" applyAlignment="1" applyProtection="1">
      <alignment horizontal="center"/>
    </xf>
    <xf numFmtId="0" fontId="6" fillId="3" borderId="16" xfId="0" applyFont="1" applyFill="1" applyBorder="1" applyAlignment="1" applyProtection="1">
      <alignment horizontal="center"/>
    </xf>
    <xf numFmtId="0" fontId="6" fillId="3" borderId="17" xfId="0" applyFont="1" applyFill="1" applyBorder="1" applyAlignment="1" applyProtection="1">
      <alignment horizontal="center"/>
    </xf>
    <xf numFmtId="37" fontId="6" fillId="3" borderId="16" xfId="0" applyNumberFormat="1" applyFont="1" applyFill="1" applyBorder="1" applyAlignment="1" applyProtection="1">
      <alignment horizontal="center"/>
    </xf>
    <xf numFmtId="172" fontId="6" fillId="3" borderId="18" xfId="0" applyNumberFormat="1" applyFont="1" applyFill="1" applyBorder="1" applyAlignment="1" applyProtection="1">
      <alignment horizontal="center"/>
    </xf>
    <xf numFmtId="172" fontId="6" fillId="3" borderId="2" xfId="0" applyNumberFormat="1" applyFont="1" applyFill="1" applyBorder="1" applyAlignment="1" applyProtection="1">
      <alignment horizontal="center"/>
    </xf>
    <xf numFmtId="0" fontId="33" fillId="0" borderId="0" xfId="0" applyFont="1"/>
    <xf numFmtId="37" fontId="6" fillId="3" borderId="6" xfId="0" applyNumberFormat="1" applyFont="1" applyFill="1" applyBorder="1" applyAlignment="1" applyProtection="1">
      <alignment horizontal="center"/>
    </xf>
    <xf numFmtId="37" fontId="6" fillId="3" borderId="0" xfId="0" applyNumberFormat="1" applyFont="1" applyFill="1" applyBorder="1" applyAlignment="1" applyProtection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37" fontId="6" fillId="3" borderId="20" xfId="0" applyNumberFormat="1" applyFont="1" applyFill="1" applyBorder="1" applyAlignment="1" applyProtection="1">
      <alignment horizontal="center"/>
    </xf>
    <xf numFmtId="37" fontId="6" fillId="3" borderId="22" xfId="0" applyNumberFormat="1" applyFont="1" applyFill="1" applyBorder="1" applyAlignment="1" applyProtection="1">
      <alignment horizontal="center"/>
    </xf>
    <xf numFmtId="37" fontId="6" fillId="3" borderId="19" xfId="0" applyNumberFormat="1" applyFont="1" applyFill="1" applyBorder="1" applyAlignment="1" applyProtection="1">
      <alignment horizontal="center"/>
    </xf>
    <xf numFmtId="169" fontId="7" fillId="3" borderId="15" xfId="2" applyNumberFormat="1" applyFont="1" applyFill="1" applyBorder="1" applyAlignment="1">
      <alignment horizontal="center"/>
    </xf>
    <xf numFmtId="169" fontId="7" fillId="3" borderId="13" xfId="2" applyNumberFormat="1" applyFont="1" applyFill="1" applyBorder="1" applyAlignment="1">
      <alignment horizontal="center"/>
    </xf>
    <xf numFmtId="169" fontId="7" fillId="3" borderId="15" xfId="2" applyNumberFormat="1" applyFont="1" applyFill="1" applyBorder="1" applyAlignment="1" applyProtection="1">
      <alignment horizontal="center"/>
    </xf>
    <xf numFmtId="169" fontId="7" fillId="3" borderId="7" xfId="2" applyNumberFormat="1" applyFont="1" applyFill="1" applyBorder="1" applyAlignment="1">
      <alignment horizontal="center"/>
    </xf>
    <xf numFmtId="169" fontId="7" fillId="3" borderId="5" xfId="2" applyNumberFormat="1" applyFont="1" applyFill="1" applyBorder="1" applyAlignment="1">
      <alignment horizontal="center"/>
    </xf>
    <xf numFmtId="0" fontId="32" fillId="0" borderId="0" xfId="9" applyFont="1" applyBorder="1"/>
    <xf numFmtId="39" fontId="6" fillId="3" borderId="0" xfId="9" applyNumberFormat="1" applyFont="1" applyFill="1" applyBorder="1" applyAlignment="1" applyProtection="1">
      <alignment horizontal="right"/>
    </xf>
    <xf numFmtId="39" fontId="6" fillId="0" borderId="0" xfId="9" applyNumberFormat="1" applyFont="1" applyBorder="1" applyProtection="1"/>
    <xf numFmtId="2" fontId="6" fillId="0" borderId="0" xfId="9" applyNumberFormat="1" applyFont="1" applyFill="1" applyBorder="1" applyAlignment="1" applyProtection="1">
      <alignment horizontal="right"/>
    </xf>
    <xf numFmtId="2" fontId="6" fillId="0" borderId="0" xfId="9" applyNumberFormat="1" applyFont="1" applyAlignment="1">
      <alignment horizontal="right"/>
    </xf>
    <xf numFmtId="177" fontId="6" fillId="0" borderId="0" xfId="9" applyNumberFormat="1" applyFont="1"/>
    <xf numFmtId="177" fontId="6" fillId="0" borderId="0" xfId="9" applyNumberFormat="1" applyFont="1" applyFill="1" applyBorder="1" applyAlignment="1" applyProtection="1">
      <alignment horizontal="right"/>
    </xf>
    <xf numFmtId="2" fontId="6" fillId="0" borderId="0" xfId="9" applyNumberFormat="1" applyFont="1"/>
    <xf numFmtId="0" fontId="6" fillId="0" borderId="0" xfId="9" applyFont="1" applyAlignment="1" applyProtection="1">
      <alignment horizontal="center"/>
    </xf>
    <xf numFmtId="0" fontId="14" fillId="0" borderId="0" xfId="9" applyFont="1" applyBorder="1" applyAlignment="1" applyProtection="1"/>
    <xf numFmtId="0" fontId="14" fillId="0" borderId="0" xfId="9" applyFont="1" applyBorder="1" applyProtection="1"/>
    <xf numFmtId="39" fontId="7" fillId="0" borderId="0" xfId="9" applyNumberFormat="1" applyFont="1" applyBorder="1" applyProtection="1"/>
    <xf numFmtId="39" fontId="7" fillId="0" borderId="0" xfId="9" applyNumberFormat="1" applyFont="1" applyBorder="1" applyAlignment="1" applyProtection="1">
      <alignment horizontal="right"/>
    </xf>
    <xf numFmtId="39" fontId="7" fillId="0" borderId="23" xfId="9" applyNumberFormat="1" applyFont="1" applyBorder="1" applyProtection="1"/>
    <xf numFmtId="39" fontId="7" fillId="0" borderId="27" xfId="9" applyNumberFormat="1" applyFont="1" applyBorder="1" applyProtection="1"/>
    <xf numFmtId="39" fontId="6" fillId="0" borderId="0" xfId="9" applyNumberFormat="1" applyFont="1"/>
    <xf numFmtId="0" fontId="6" fillId="0" borderId="23" xfId="9" applyFont="1" applyBorder="1"/>
    <xf numFmtId="0" fontId="6" fillId="0" borderId="27" xfId="9" applyFont="1" applyBorder="1"/>
    <xf numFmtId="43" fontId="7" fillId="0" borderId="0" xfId="3" applyFont="1" applyBorder="1" applyAlignment="1"/>
    <xf numFmtId="39" fontId="7" fillId="0" borderId="23" xfId="9" applyNumberFormat="1" applyFont="1" applyBorder="1" applyAlignment="1" applyProtection="1">
      <alignment horizontal="center"/>
    </xf>
    <xf numFmtId="39" fontId="7" fillId="0" borderId="27" xfId="9" applyNumberFormat="1" applyFont="1" applyBorder="1" applyAlignment="1" applyProtection="1">
      <alignment horizontal="center"/>
    </xf>
    <xf numFmtId="39" fontId="7" fillId="0" borderId="32" xfId="9" applyNumberFormat="1" applyFont="1" applyBorder="1" applyAlignment="1" applyProtection="1">
      <alignment horizontal="center"/>
    </xf>
    <xf numFmtId="0" fontId="6" fillId="3" borderId="0" xfId="9" applyFont="1" applyFill="1" applyBorder="1"/>
    <xf numFmtId="2" fontId="6" fillId="3" borderId="28" xfId="9" applyNumberFormat="1" applyFont="1" applyFill="1" applyBorder="1"/>
    <xf numFmtId="2" fontId="6" fillId="3" borderId="0" xfId="9" applyNumberFormat="1" applyFont="1" applyFill="1" applyBorder="1"/>
    <xf numFmtId="2" fontId="6" fillId="3" borderId="28" xfId="9" applyNumberFormat="1" applyFont="1" applyFill="1" applyBorder="1" applyProtection="1"/>
    <xf numFmtId="2" fontId="6" fillId="3" borderId="0" xfId="9" applyNumberFormat="1" applyFont="1" applyFill="1" applyBorder="1" applyProtection="1"/>
    <xf numFmtId="2" fontId="7" fillId="2" borderId="0" xfId="9" applyNumberFormat="1" applyFont="1" applyFill="1" applyBorder="1" applyAlignment="1" applyProtection="1">
      <alignment horizontal="center"/>
    </xf>
    <xf numFmtId="2" fontId="7" fillId="2" borderId="5" xfId="9" applyNumberFormat="1" applyFont="1" applyFill="1" applyBorder="1" applyAlignment="1" applyProtection="1">
      <alignment horizontal="center"/>
    </xf>
    <xf numFmtId="2" fontId="6" fillId="3" borderId="9" xfId="9" applyNumberFormat="1" applyFont="1" applyFill="1" applyBorder="1" applyProtection="1"/>
    <xf numFmtId="2" fontId="6" fillId="3" borderId="5" xfId="9" applyNumberFormat="1" applyFont="1" applyFill="1" applyBorder="1" applyProtection="1"/>
    <xf numFmtId="177" fontId="6" fillId="0" borderId="0" xfId="9" applyNumberFormat="1" applyFont="1" applyBorder="1"/>
    <xf numFmtId="0" fontId="17" fillId="0" borderId="0" xfId="9" applyFont="1" applyBorder="1"/>
    <xf numFmtId="0" fontId="7" fillId="0" borderId="0" xfId="9" applyFont="1" applyAlignment="1">
      <alignment horizontal="center"/>
    </xf>
    <xf numFmtId="0" fontId="7" fillId="0" borderId="0" xfId="9" applyFont="1" applyAlignment="1" applyProtection="1">
      <alignment horizontal="center"/>
    </xf>
    <xf numFmtId="0" fontId="6" fillId="0" borderId="0" xfId="9" applyFont="1" applyAlignment="1">
      <alignment horizontal="center"/>
    </xf>
    <xf numFmtId="0" fontId="7" fillId="2" borderId="6" xfId="9" applyFont="1" applyFill="1" applyBorder="1" applyAlignment="1" applyProtection="1">
      <alignment horizontal="right"/>
    </xf>
    <xf numFmtId="0" fontId="7" fillId="2" borderId="14" xfId="9" applyFont="1" applyFill="1" applyBorder="1" applyAlignment="1" applyProtection="1">
      <alignment horizontal="right"/>
    </xf>
    <xf numFmtId="0" fontId="7" fillId="2" borderId="7" xfId="9" applyFont="1" applyFill="1" applyBorder="1" applyAlignment="1" applyProtection="1">
      <alignment horizontal="right"/>
    </xf>
    <xf numFmtId="0" fontId="7" fillId="2" borderId="15" xfId="9" applyFont="1" applyFill="1" applyBorder="1" applyAlignment="1" applyProtection="1">
      <alignment horizontal="right"/>
    </xf>
    <xf numFmtId="171" fontId="7" fillId="2" borderId="0" xfId="9" applyNumberFormat="1" applyFont="1" applyFill="1" applyBorder="1" applyAlignment="1" applyProtection="1">
      <alignment horizontal="center"/>
    </xf>
    <xf numFmtId="168" fontId="6" fillId="0" borderId="0" xfId="9" applyNumberFormat="1" applyFont="1" applyFill="1" applyBorder="1" applyProtection="1"/>
    <xf numFmtId="172" fontId="7" fillId="2" borderId="0" xfId="9" applyNumberFormat="1" applyFont="1" applyFill="1" applyBorder="1" applyAlignment="1" applyProtection="1">
      <alignment horizontal="center"/>
    </xf>
    <xf numFmtId="168" fontId="6" fillId="0" borderId="0" xfId="9" applyNumberFormat="1" applyFont="1"/>
    <xf numFmtId="168" fontId="6" fillId="3" borderId="5" xfId="9" applyNumberFormat="1" applyFont="1" applyFill="1" applyBorder="1" applyAlignment="1" applyProtection="1">
      <alignment horizontal="right"/>
    </xf>
    <xf numFmtId="168" fontId="26" fillId="0" borderId="0" xfId="9" applyNumberFormat="1" applyFont="1" applyProtection="1"/>
    <xf numFmtId="0" fontId="7" fillId="2" borderId="5" xfId="9" applyFont="1" applyFill="1" applyBorder="1"/>
    <xf numFmtId="0" fontId="7" fillId="2" borderId="5" xfId="9" applyFont="1" applyFill="1" applyBorder="1" applyAlignment="1">
      <alignment horizontal="right"/>
    </xf>
    <xf numFmtId="43" fontId="7" fillId="2" borderId="5" xfId="9" applyNumberFormat="1" applyFont="1" applyFill="1" applyBorder="1" applyAlignment="1">
      <alignment horizontal="center"/>
    </xf>
    <xf numFmtId="0" fontId="28" fillId="0" borderId="0" xfId="9" applyFont="1" applyBorder="1" applyAlignment="1">
      <alignment horizontal="left"/>
    </xf>
    <xf numFmtId="0" fontId="34" fillId="0" borderId="0" xfId="9" applyFont="1" applyBorder="1"/>
    <xf numFmtId="0" fontId="3" fillId="2" borderId="5" xfId="9" applyFont="1" applyFill="1" applyBorder="1"/>
    <xf numFmtId="0" fontId="3" fillId="2" borderId="5" xfId="9" applyFont="1" applyFill="1" applyBorder="1" applyAlignment="1">
      <alignment horizontal="center"/>
    </xf>
    <xf numFmtId="43" fontId="3" fillId="2" borderId="5" xfId="9" quotePrefix="1" applyNumberFormat="1" applyFont="1" applyFill="1" applyBorder="1" applyAlignment="1">
      <alignment horizontal="center"/>
    </xf>
    <xf numFmtId="43" fontId="3" fillId="2" borderId="5" xfId="9" applyNumberFormat="1" applyFont="1" applyFill="1" applyBorder="1" applyAlignment="1">
      <alignment horizontal="center"/>
    </xf>
    <xf numFmtId="0" fontId="3" fillId="0" borderId="0" xfId="9" applyFont="1"/>
    <xf numFmtId="178" fontId="14" fillId="0" borderId="0" xfId="9" applyNumberFormat="1" applyFont="1" applyAlignment="1" applyProtection="1"/>
    <xf numFmtId="180" fontId="7" fillId="2" borderId="5" xfId="9" applyNumberFormat="1" applyFont="1" applyFill="1" applyBorder="1" applyProtection="1"/>
    <xf numFmtId="179" fontId="7" fillId="2" borderId="5" xfId="3" applyNumberFormat="1" applyFont="1" applyFill="1" applyBorder="1" applyProtection="1"/>
    <xf numFmtId="17" fontId="7" fillId="2" borderId="5" xfId="9" applyNumberFormat="1" applyFont="1" applyFill="1" applyBorder="1" applyAlignment="1">
      <alignment horizontal="right"/>
    </xf>
    <xf numFmtId="181" fontId="35" fillId="3" borderId="0" xfId="9" applyNumberFormat="1" applyFont="1" applyFill="1" applyBorder="1" applyProtection="1"/>
    <xf numFmtId="0" fontId="33" fillId="0" borderId="0" xfId="9" applyFont="1"/>
    <xf numFmtId="181" fontId="16" fillId="3" borderId="0" xfId="9" applyNumberFormat="1" applyFont="1" applyFill="1" applyBorder="1" applyProtection="1"/>
    <xf numFmtId="181" fontId="6" fillId="3" borderId="0" xfId="9" applyNumberFormat="1" applyFont="1" applyFill="1"/>
    <xf numFmtId="181" fontId="16" fillId="0" borderId="0" xfId="9" applyNumberFormat="1" applyFont="1" applyFill="1" applyBorder="1" applyProtection="1"/>
    <xf numFmtId="181" fontId="15" fillId="3" borderId="0" xfId="9" applyNumberFormat="1" applyFont="1" applyFill="1" applyBorder="1" applyProtection="1"/>
    <xf numFmtId="167" fontId="16" fillId="3" borderId="0" xfId="9" applyNumberFormat="1" applyFont="1" applyFill="1" applyBorder="1" applyProtection="1"/>
    <xf numFmtId="181" fontId="15" fillId="3" borderId="0" xfId="9" applyNumberFormat="1" applyFont="1" applyFill="1" applyBorder="1" applyProtection="1">
      <protection locked="0"/>
    </xf>
    <xf numFmtId="181" fontId="33" fillId="3" borderId="0" xfId="9" applyNumberFormat="1" applyFont="1" applyFill="1"/>
    <xf numFmtId="181" fontId="33" fillId="3" borderId="0" xfId="9" applyNumberFormat="1" applyFont="1" applyFill="1" applyBorder="1" applyAlignment="1" applyProtection="1">
      <alignment horizontal="right"/>
    </xf>
    <xf numFmtId="43" fontId="6" fillId="0" borderId="0" xfId="6" applyFont="1" applyFill="1"/>
    <xf numFmtId="181" fontId="6" fillId="3" borderId="0" xfId="9" applyNumberFormat="1" applyFont="1" applyFill="1" applyBorder="1" applyAlignment="1" applyProtection="1">
      <alignment horizontal="right"/>
    </xf>
    <xf numFmtId="181" fontId="6" fillId="0" borderId="0" xfId="9" applyNumberFormat="1" applyFont="1" applyFill="1" applyBorder="1" applyAlignment="1" applyProtection="1">
      <alignment horizontal="right"/>
    </xf>
    <xf numFmtId="181" fontId="7" fillId="3" borderId="0" xfId="9" applyNumberFormat="1" applyFont="1" applyFill="1" applyBorder="1" applyAlignment="1" applyProtection="1">
      <alignment horizontal="right"/>
    </xf>
    <xf numFmtId="181" fontId="35" fillId="3" borderId="0" xfId="9" applyNumberFormat="1" applyFont="1" applyFill="1" applyBorder="1" applyAlignment="1" applyProtection="1">
      <alignment horizontal="right"/>
    </xf>
    <xf numFmtId="0" fontId="33" fillId="0" borderId="0" xfId="9" applyFont="1" applyFill="1"/>
    <xf numFmtId="181" fontId="7" fillId="3" borderId="0" xfId="9" applyNumberFormat="1" applyFont="1" applyFill="1"/>
    <xf numFmtId="181" fontId="15" fillId="3" borderId="5" xfId="3" applyNumberFormat="1" applyFont="1" applyFill="1" applyBorder="1" applyProtection="1"/>
    <xf numFmtId="0" fontId="16" fillId="0" borderId="0" xfId="9" applyFont="1" applyFill="1" applyBorder="1" applyProtection="1"/>
    <xf numFmtId="178" fontId="16" fillId="0" borderId="0" xfId="9" applyNumberFormat="1" applyFont="1" applyBorder="1" applyProtection="1"/>
    <xf numFmtId="178" fontId="6" fillId="0" borderId="0" xfId="9" applyNumberFormat="1" applyFont="1" applyBorder="1"/>
    <xf numFmtId="178" fontId="7" fillId="0" borderId="0" xfId="9" applyNumberFormat="1" applyFont="1"/>
    <xf numFmtId="178" fontId="6" fillId="0" borderId="0" xfId="9" applyNumberFormat="1" applyFont="1"/>
    <xf numFmtId="17" fontId="7" fillId="2" borderId="5" xfId="9" applyNumberFormat="1" applyFont="1" applyFill="1" applyBorder="1" applyAlignment="1">
      <alignment horizontal="center"/>
    </xf>
    <xf numFmtId="165" fontId="15" fillId="3" borderId="0" xfId="9" applyNumberFormat="1" applyFont="1" applyFill="1" applyBorder="1" applyProtection="1"/>
    <xf numFmtId="167" fontId="15" fillId="3" borderId="0" xfId="9" applyNumberFormat="1" applyFont="1" applyFill="1" applyBorder="1" applyProtection="1"/>
    <xf numFmtId="168" fontId="15" fillId="3" borderId="0" xfId="9" applyNumberFormat="1" applyFont="1" applyFill="1" applyBorder="1" applyProtection="1"/>
    <xf numFmtId="165" fontId="16" fillId="3" borderId="0" xfId="9" applyNumberFormat="1" applyFont="1" applyFill="1" applyBorder="1" applyProtection="1"/>
    <xf numFmtId="168" fontId="6" fillId="3" borderId="0" xfId="9" applyNumberFormat="1" applyFont="1" applyFill="1"/>
    <xf numFmtId="168" fontId="16" fillId="3" borderId="0" xfId="9" applyNumberFormat="1" applyFont="1" applyFill="1" applyBorder="1" applyProtection="1"/>
    <xf numFmtId="43" fontId="6" fillId="3" borderId="0" xfId="9" applyNumberFormat="1" applyFont="1" applyFill="1"/>
    <xf numFmtId="165" fontId="16" fillId="0" borderId="0" xfId="9" applyNumberFormat="1" applyFont="1" applyFill="1" applyBorder="1" applyProtection="1"/>
    <xf numFmtId="0" fontId="6" fillId="4" borderId="0" xfId="9" applyFont="1" applyFill="1"/>
    <xf numFmtId="165" fontId="16" fillId="3" borderId="0" xfId="9" applyNumberFormat="1" applyFont="1" applyFill="1" applyBorder="1" applyAlignment="1" applyProtection="1">
      <alignment horizontal="right"/>
    </xf>
    <xf numFmtId="168" fontId="6" fillId="0" borderId="0" xfId="9" applyNumberFormat="1" applyFont="1" applyFill="1"/>
    <xf numFmtId="165" fontId="7" fillId="3" borderId="0" xfId="9" applyNumberFormat="1" applyFont="1" applyFill="1" applyBorder="1"/>
    <xf numFmtId="167" fontId="7" fillId="3" borderId="0" xfId="9" applyNumberFormat="1" applyFont="1" applyFill="1" applyBorder="1"/>
    <xf numFmtId="168" fontId="7" fillId="3" borderId="0" xfId="9" applyNumberFormat="1" applyFont="1" applyFill="1" applyBorder="1"/>
    <xf numFmtId="165" fontId="15" fillId="3" borderId="5" xfId="9" applyNumberFormat="1" applyFont="1" applyFill="1" applyBorder="1" applyProtection="1"/>
    <xf numFmtId="165" fontId="6" fillId="3" borderId="0" xfId="9" applyNumberFormat="1" applyFont="1" applyFill="1" applyBorder="1" applyAlignment="1" applyProtection="1">
      <alignment horizontal="center"/>
    </xf>
    <xf numFmtId="2" fontId="6" fillId="3" borderId="0" xfId="6" applyNumberFormat="1" applyFont="1" applyFill="1" applyBorder="1" applyAlignment="1" applyProtection="1">
      <alignment horizontal="center"/>
    </xf>
    <xf numFmtId="165" fontId="6" fillId="3" borderId="0" xfId="3" applyNumberFormat="1" applyFont="1" applyFill="1" applyBorder="1" applyAlignment="1">
      <alignment horizontal="center"/>
    </xf>
    <xf numFmtId="2" fontId="6" fillId="3" borderId="0" xfId="6" applyNumberFormat="1" applyFont="1" applyFill="1" applyBorder="1" applyAlignment="1">
      <alignment horizontal="center"/>
    </xf>
    <xf numFmtId="165" fontId="6" fillId="3" borderId="5" xfId="3" applyNumberFormat="1" applyFont="1" applyFill="1" applyBorder="1" applyAlignment="1">
      <alignment horizontal="center"/>
    </xf>
    <xf numFmtId="2" fontId="6" fillId="3" borderId="5" xfId="3" applyNumberFormat="1" applyFont="1" applyFill="1" applyBorder="1" applyAlignment="1">
      <alignment horizontal="center"/>
    </xf>
    <xf numFmtId="0" fontId="27" fillId="0" borderId="0" xfId="0" applyFont="1"/>
    <xf numFmtId="0" fontId="38" fillId="0" borderId="0" xfId="0" applyFont="1"/>
    <xf numFmtId="4" fontId="3" fillId="3" borderId="0" xfId="9" applyNumberFormat="1" applyFont="1" applyFill="1" applyBorder="1" applyProtection="1"/>
    <xf numFmtId="4" fontId="4" fillId="3" borderId="0" xfId="9" applyNumberFormat="1" applyFont="1" applyFill="1" applyBorder="1" applyProtection="1"/>
    <xf numFmtId="4" fontId="4" fillId="3" borderId="0" xfId="9" applyNumberFormat="1" applyFont="1" applyFill="1" applyBorder="1"/>
    <xf numFmtId="4" fontId="4" fillId="3" borderId="0" xfId="9" applyNumberFormat="1" applyFont="1" applyFill="1"/>
    <xf numFmtId="4" fontId="4" fillId="3" borderId="0" xfId="4" applyNumberFormat="1" applyFont="1" applyFill="1"/>
    <xf numFmtId="0" fontId="4" fillId="0" borderId="0" xfId="9" applyFont="1" applyBorder="1"/>
    <xf numFmtId="4" fontId="4" fillId="3" borderId="0" xfId="9" applyNumberFormat="1" applyFont="1" applyFill="1" applyBorder="1" applyAlignment="1" applyProtection="1">
      <alignment horizontal="right"/>
    </xf>
    <xf numFmtId="4" fontId="3" fillId="3" borderId="19" xfId="9" applyNumberFormat="1" applyFont="1" applyFill="1" applyBorder="1" applyProtection="1"/>
    <xf numFmtId="4" fontId="4" fillId="3" borderId="0" xfId="4" applyNumberFormat="1" applyFont="1" applyFill="1" applyBorder="1"/>
    <xf numFmtId="1" fontId="4" fillId="3" borderId="0" xfId="9" applyNumberFormat="1" applyFont="1" applyFill="1" applyBorder="1" applyProtection="1"/>
    <xf numFmtId="1" fontId="4" fillId="3" borderId="0" xfId="9" applyNumberFormat="1" applyFont="1" applyFill="1" applyBorder="1"/>
    <xf numFmtId="1" fontId="4" fillId="3" borderId="0" xfId="9" applyNumberFormat="1" applyFont="1" applyFill="1"/>
    <xf numFmtId="1" fontId="4" fillId="0" borderId="0" xfId="9" applyNumberFormat="1" applyFont="1"/>
    <xf numFmtId="4" fontId="4" fillId="3" borderId="5" xfId="9" applyNumberFormat="1" applyFont="1" applyFill="1" applyBorder="1" applyProtection="1"/>
    <xf numFmtId="0" fontId="4" fillId="0" borderId="0" xfId="9" applyFont="1" applyBorder="1" applyProtection="1"/>
    <xf numFmtId="0" fontId="7" fillId="9" borderId="5" xfId="9" applyFont="1" applyFill="1" applyBorder="1" applyAlignment="1">
      <alignment horizontal="center"/>
    </xf>
    <xf numFmtId="0" fontId="7" fillId="9" borderId="7" xfId="9" applyFont="1" applyFill="1" applyBorder="1" applyAlignment="1">
      <alignment horizontal="center"/>
    </xf>
    <xf numFmtId="0" fontId="7" fillId="9" borderId="15" xfId="9" applyFont="1" applyFill="1" applyBorder="1" applyAlignment="1">
      <alignment horizontal="center"/>
    </xf>
    <xf numFmtId="0" fontId="7" fillId="9" borderId="0" xfId="9" applyFont="1" applyFill="1" applyBorder="1" applyAlignment="1">
      <alignment horizontal="center"/>
    </xf>
    <xf numFmtId="17" fontId="7" fillId="10" borderId="0" xfId="0" applyNumberFormat="1" applyFont="1" applyFill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15" xfId="0" applyFont="1" applyFill="1" applyBorder="1" applyAlignment="1">
      <alignment horizontal="center"/>
    </xf>
    <xf numFmtId="0" fontId="7" fillId="2" borderId="0" xfId="9" applyFont="1" applyFill="1" applyBorder="1"/>
    <xf numFmtId="165" fontId="6" fillId="0" borderId="0" xfId="9" applyNumberFormat="1" applyFont="1" applyFill="1" applyBorder="1"/>
    <xf numFmtId="165" fontId="6" fillId="3" borderId="0" xfId="3" applyNumberFormat="1" applyFont="1" applyFill="1" applyBorder="1" applyAlignment="1">
      <alignment horizontal="right"/>
    </xf>
    <xf numFmtId="165" fontId="16" fillId="3" borderId="0" xfId="9" applyNumberFormat="1" applyFont="1" applyFill="1"/>
    <xf numFmtId="0" fontId="6" fillId="2" borderId="0" xfId="9" applyFont="1" applyFill="1" applyBorder="1"/>
    <xf numFmtId="165" fontId="7" fillId="0" borderId="0" xfId="9" applyNumberFormat="1" applyFont="1" applyFill="1" applyBorder="1"/>
    <xf numFmtId="165" fontId="16" fillId="0" borderId="0" xfId="9" applyNumberFormat="1" applyFont="1" applyFill="1"/>
    <xf numFmtId="165" fontId="6" fillId="8" borderId="0" xfId="9" applyNumberFormat="1" applyFont="1" applyFill="1" applyBorder="1" applyProtection="1"/>
    <xf numFmtId="165" fontId="6" fillId="12" borderId="0" xfId="9" applyNumberFormat="1" applyFont="1" applyFill="1" applyBorder="1" applyAlignment="1" applyProtection="1">
      <alignment horizontal="right"/>
    </xf>
    <xf numFmtId="165" fontId="16" fillId="3" borderId="0" xfId="9" applyNumberFormat="1" applyFont="1" applyFill="1" applyBorder="1"/>
    <xf numFmtId="165" fontId="6" fillId="0" borderId="5" xfId="9" applyNumberFormat="1" applyFont="1" applyFill="1" applyBorder="1"/>
    <xf numFmtId="165" fontId="6" fillId="3" borderId="5" xfId="3" applyNumberFormat="1" applyFont="1" applyFill="1" applyBorder="1" applyAlignment="1" applyProtection="1">
      <alignment horizontal="right"/>
    </xf>
    <xf numFmtId="165" fontId="6" fillId="3" borderId="5" xfId="3" applyNumberFormat="1" applyFont="1" applyFill="1" applyBorder="1" applyProtection="1"/>
    <xf numFmtId="165" fontId="6" fillId="12" borderId="5" xfId="9" applyNumberFormat="1" applyFont="1" applyFill="1" applyBorder="1" applyAlignment="1" applyProtection="1">
      <alignment horizontal="right"/>
    </xf>
    <xf numFmtId="165" fontId="16" fillId="3" borderId="5" xfId="9" applyNumberFormat="1" applyFont="1" applyFill="1" applyBorder="1"/>
    <xf numFmtId="0" fontId="17" fillId="0" borderId="0" xfId="9" applyFont="1" applyFill="1"/>
    <xf numFmtId="0" fontId="14" fillId="13" borderId="0" xfId="9" applyFont="1" applyFill="1" applyBorder="1" applyAlignment="1">
      <alignment horizontal="center"/>
    </xf>
    <xf numFmtId="0" fontId="14" fillId="13" borderId="0" xfId="9" applyFont="1" applyFill="1" applyBorder="1" applyAlignment="1"/>
    <xf numFmtId="0" fontId="7" fillId="14" borderId="5" xfId="9" applyFont="1" applyFill="1" applyBorder="1" applyAlignment="1">
      <alignment horizontal="center"/>
    </xf>
    <xf numFmtId="165" fontId="7" fillId="0" borderId="0" xfId="9" applyNumberFormat="1" applyFont="1" applyFill="1" applyBorder="1" applyAlignment="1">
      <alignment horizontal="right"/>
    </xf>
    <xf numFmtId="165" fontId="7" fillId="13" borderId="0" xfId="3" applyNumberFormat="1" applyFont="1" applyFill="1" applyBorder="1" applyAlignment="1" applyProtection="1">
      <alignment horizontal="right"/>
    </xf>
    <xf numFmtId="165" fontId="7" fillId="3" borderId="0" xfId="3" applyNumberFormat="1" applyFont="1" applyFill="1" applyBorder="1" applyAlignment="1">
      <alignment horizontal="right"/>
    </xf>
    <xf numFmtId="165" fontId="7" fillId="3" borderId="0" xfId="9" applyNumberFormat="1" applyFont="1" applyFill="1" applyBorder="1" applyAlignment="1">
      <alignment horizontal="right"/>
    </xf>
    <xf numFmtId="165" fontId="6" fillId="13" borderId="0" xfId="3" applyNumberFormat="1" applyFont="1" applyFill="1" applyBorder="1" applyAlignment="1" applyProtection="1">
      <alignment horizontal="right"/>
    </xf>
    <xf numFmtId="165" fontId="6" fillId="13" borderId="0" xfId="3" applyNumberFormat="1" applyFont="1" applyFill="1" applyBorder="1" applyAlignment="1">
      <alignment horizontal="right"/>
    </xf>
    <xf numFmtId="165" fontId="7" fillId="0" borderId="0" xfId="9" applyNumberFormat="1" applyFont="1" applyFill="1" applyBorder="1" applyAlignment="1">
      <alignment horizontal="right" wrapText="1"/>
    </xf>
    <xf numFmtId="165" fontId="7" fillId="13" borderId="0" xfId="9" applyNumberFormat="1" applyFont="1" applyFill="1" applyBorder="1" applyAlignment="1" applyProtection="1">
      <alignment horizontal="right"/>
    </xf>
    <xf numFmtId="165" fontId="6" fillId="13" borderId="0" xfId="9" applyNumberFormat="1" applyFont="1" applyFill="1" applyBorder="1" applyAlignment="1" applyProtection="1">
      <alignment horizontal="right"/>
    </xf>
    <xf numFmtId="165" fontId="6" fillId="0" borderId="0" xfId="9" applyNumberFormat="1" applyFont="1" applyBorder="1" applyAlignment="1">
      <alignment horizontal="right"/>
    </xf>
    <xf numFmtId="0" fontId="7" fillId="0" borderId="0" xfId="9" applyFont="1" applyBorder="1"/>
    <xf numFmtId="165" fontId="6" fillId="0" borderId="5" xfId="9" applyNumberFormat="1" applyFont="1" applyFill="1" applyBorder="1" applyAlignment="1">
      <alignment horizontal="right"/>
    </xf>
    <xf numFmtId="165" fontId="6" fillId="13" borderId="5" xfId="9" applyNumberFormat="1" applyFont="1" applyFill="1" applyBorder="1" applyAlignment="1" applyProtection="1">
      <alignment horizontal="right"/>
    </xf>
    <xf numFmtId="165" fontId="6" fillId="3" borderId="5" xfId="3" applyNumberFormat="1" applyFont="1" applyFill="1" applyBorder="1" applyAlignment="1">
      <alignment horizontal="right"/>
    </xf>
    <xf numFmtId="0" fontId="13" fillId="0" borderId="0" xfId="9" applyFont="1" applyBorder="1" applyAlignment="1">
      <alignment horizontal="left" vertical="top"/>
    </xf>
    <xf numFmtId="0" fontId="25" fillId="0" borderId="0" xfId="9" applyFont="1" applyBorder="1" applyAlignment="1">
      <alignment horizontal="left"/>
    </xf>
    <xf numFmtId="0" fontId="3" fillId="2" borderId="5" xfId="9" applyFont="1" applyFill="1" applyBorder="1" applyAlignment="1"/>
    <xf numFmtId="17" fontId="3" fillId="2" borderId="5" xfId="9" quotePrefix="1" applyNumberFormat="1" applyFont="1" applyFill="1" applyBorder="1" applyAlignment="1">
      <alignment horizontal="right"/>
    </xf>
    <xf numFmtId="0" fontId="3" fillId="2" borderId="5" xfId="9" quotePrefix="1" applyFont="1" applyFill="1" applyBorder="1" applyAlignment="1">
      <alignment horizontal="right"/>
    </xf>
    <xf numFmtId="17" fontId="3" fillId="2" borderId="7" xfId="9" applyNumberFormat="1" applyFont="1" applyFill="1" applyBorder="1" applyAlignment="1">
      <alignment horizontal="right"/>
    </xf>
    <xf numFmtId="17" fontId="3" fillId="2" borderId="5" xfId="9" applyNumberFormat="1" applyFont="1" applyFill="1" applyBorder="1" applyAlignment="1">
      <alignment horizontal="right"/>
    </xf>
    <xf numFmtId="168" fontId="6" fillId="3" borderId="0" xfId="9" applyNumberFormat="1" applyFont="1" applyFill="1" applyBorder="1"/>
    <xf numFmtId="165" fontId="6" fillId="3" borderId="0" xfId="9" applyNumberFormat="1" applyFont="1" applyFill="1" applyBorder="1"/>
    <xf numFmtId="0" fontId="6" fillId="2" borderId="0" xfId="9" applyFont="1" applyFill="1" applyBorder="1" applyAlignment="1">
      <alignment wrapText="1"/>
    </xf>
    <xf numFmtId="3" fontId="6" fillId="3" borderId="0" xfId="9" applyNumberFormat="1" applyFont="1" applyFill="1" applyBorder="1" applyAlignment="1">
      <alignment horizontal="right"/>
    </xf>
    <xf numFmtId="0" fontId="7" fillId="2" borderId="0" xfId="9" applyFont="1" applyFill="1" applyBorder="1" applyAlignment="1">
      <alignment wrapText="1"/>
    </xf>
    <xf numFmtId="168" fontId="6" fillId="3" borderId="5" xfId="9" applyNumberFormat="1" applyFont="1" applyFill="1" applyBorder="1"/>
    <xf numFmtId="0" fontId="46" fillId="0" borderId="0" xfId="9" applyFont="1" applyFill="1" applyBorder="1"/>
    <xf numFmtId="0" fontId="46" fillId="0" borderId="0" xfId="9" applyFont="1" applyBorder="1"/>
    <xf numFmtId="0" fontId="10" fillId="0" borderId="0" xfId="9" applyFont="1" applyBorder="1"/>
    <xf numFmtId="43" fontId="7" fillId="3" borderId="0" xfId="4" applyFont="1" applyFill="1" applyBorder="1" applyProtection="1"/>
    <xf numFmtId="43" fontId="7" fillId="3" borderId="0" xfId="4" applyFont="1" applyFill="1" applyBorder="1"/>
    <xf numFmtId="43" fontId="6" fillId="3" borderId="0" xfId="4" applyFont="1" applyFill="1" applyBorder="1"/>
    <xf numFmtId="43" fontId="7" fillId="3" borderId="0" xfId="4" applyFont="1" applyFill="1" applyBorder="1" applyAlignment="1"/>
    <xf numFmtId="43" fontId="7" fillId="0" borderId="0" xfId="4" applyFont="1"/>
    <xf numFmtId="43" fontId="7" fillId="3" borderId="0" xfId="4" applyFont="1" applyFill="1" applyBorder="1" applyAlignment="1" applyProtection="1">
      <alignment horizontal="right"/>
    </xf>
    <xf numFmtId="43" fontId="6" fillId="3" borderId="0" xfId="4" applyFont="1" applyFill="1" applyBorder="1" applyProtection="1"/>
    <xf numFmtId="43" fontId="6" fillId="3" borderId="0" xfId="4" applyFont="1" applyFill="1" applyBorder="1" applyAlignment="1"/>
    <xf numFmtId="43" fontId="6" fillId="3" borderId="0" xfId="4" applyFont="1" applyFill="1" applyBorder="1" applyAlignment="1" applyProtection="1">
      <alignment horizontal="right"/>
    </xf>
    <xf numFmtId="43" fontId="7" fillId="3" borderId="0" xfId="4" applyFont="1" applyFill="1" applyBorder="1" applyAlignment="1" applyProtection="1">
      <alignment horizontal="center"/>
    </xf>
    <xf numFmtId="43" fontId="7" fillId="3" borderId="19" xfId="4" applyFont="1" applyFill="1" applyBorder="1" applyProtection="1"/>
    <xf numFmtId="43" fontId="7" fillId="3" borderId="19" xfId="4" applyFont="1" applyFill="1" applyBorder="1" applyAlignment="1" applyProtection="1"/>
    <xf numFmtId="43" fontId="7" fillId="3" borderId="19" xfId="4" applyFont="1" applyFill="1" applyBorder="1"/>
    <xf numFmtId="167" fontId="6" fillId="3" borderId="0" xfId="4" applyNumberFormat="1" applyFont="1" applyFill="1" applyBorder="1"/>
    <xf numFmtId="43" fontId="7" fillId="3" borderId="0" xfId="4" applyFont="1" applyFill="1" applyBorder="1" applyAlignment="1">
      <alignment horizontal="center"/>
    </xf>
    <xf numFmtId="43" fontId="7" fillId="3" borderId="0" xfId="4" quotePrefix="1" applyFont="1" applyFill="1" applyBorder="1" applyAlignment="1">
      <alignment horizontal="center"/>
    </xf>
    <xf numFmtId="43" fontId="7" fillId="3" borderId="19" xfId="7" applyFont="1" applyFill="1" applyBorder="1"/>
    <xf numFmtId="43" fontId="6" fillId="0" borderId="0" xfId="9" applyNumberFormat="1" applyFont="1" applyBorder="1"/>
    <xf numFmtId="169" fontId="6" fillId="3" borderId="0" xfId="4" applyNumberFormat="1" applyFont="1" applyFill="1" applyBorder="1" applyProtection="1"/>
    <xf numFmtId="169" fontId="6" fillId="3" borderId="0" xfId="4" applyNumberFormat="1" applyFont="1" applyFill="1" applyBorder="1"/>
    <xf numFmtId="43" fontId="6" fillId="3" borderId="5" xfId="4" applyFont="1" applyFill="1" applyBorder="1" applyProtection="1"/>
    <xf numFmtId="0" fontId="7" fillId="2" borderId="10" xfId="11" applyFont="1" applyFill="1" applyBorder="1" applyAlignment="1">
      <alignment horizontal="right"/>
    </xf>
    <xf numFmtId="0" fontId="6" fillId="0" borderId="37" xfId="11" applyFont="1" applyFill="1" applyBorder="1"/>
    <xf numFmtId="43" fontId="7" fillId="3" borderId="0" xfId="11" applyNumberFormat="1" applyFont="1" applyFill="1" applyBorder="1" applyAlignment="1">
      <alignment horizontal="center"/>
    </xf>
    <xf numFmtId="43" fontId="6" fillId="3" borderId="0" xfId="11" applyNumberFormat="1" applyFont="1" applyFill="1" applyBorder="1"/>
    <xf numFmtId="43" fontId="6" fillId="3" borderId="0" xfId="7" applyFont="1" applyFill="1" applyBorder="1"/>
    <xf numFmtId="43" fontId="7" fillId="3" borderId="0" xfId="11" applyNumberFormat="1" applyFont="1" applyFill="1" applyBorder="1"/>
    <xf numFmtId="43" fontId="7" fillId="3" borderId="0" xfId="7" applyFont="1" applyFill="1" applyBorder="1"/>
    <xf numFmtId="43" fontId="7" fillId="3" borderId="1" xfId="11" applyNumberFormat="1" applyFont="1" applyFill="1" applyBorder="1"/>
    <xf numFmtId="43" fontId="7" fillId="0" borderId="1" xfId="7" applyFont="1" applyBorder="1"/>
    <xf numFmtId="43" fontId="6" fillId="3" borderId="19" xfId="11" applyNumberFormat="1" applyFont="1" applyFill="1" applyBorder="1"/>
    <xf numFmtId="43" fontId="6" fillId="3" borderId="19" xfId="7" applyFont="1" applyFill="1" applyBorder="1"/>
    <xf numFmtId="4" fontId="6" fillId="3" borderId="0" xfId="11" applyNumberFormat="1" applyFont="1" applyFill="1" applyBorder="1"/>
    <xf numFmtId="4" fontId="6" fillId="3" borderId="0" xfId="7" applyNumberFormat="1" applyFont="1" applyFill="1" applyBorder="1"/>
    <xf numFmtId="43" fontId="7" fillId="3" borderId="1" xfId="7" applyFont="1" applyFill="1" applyBorder="1"/>
    <xf numFmtId="0" fontId="48" fillId="3" borderId="0" xfId="11" applyFont="1" applyFill="1" applyBorder="1"/>
    <xf numFmtId="167" fontId="18" fillId="3" borderId="0" xfId="7" applyNumberFormat="1" applyFont="1" applyFill="1" applyBorder="1"/>
    <xf numFmtId="43" fontId="18" fillId="0" borderId="0" xfId="7" applyFont="1" applyBorder="1"/>
    <xf numFmtId="0" fontId="46" fillId="0" borderId="0" xfId="11" applyFont="1"/>
    <xf numFmtId="0" fontId="4" fillId="0" borderId="0" xfId="11" applyFont="1"/>
    <xf numFmtId="0" fontId="7" fillId="2" borderId="39" xfId="11" applyFont="1" applyFill="1" applyBorder="1"/>
    <xf numFmtId="37" fontId="7" fillId="3" borderId="25" xfId="11" applyNumberFormat="1" applyFont="1" applyFill="1" applyBorder="1" applyAlignment="1">
      <alignment horizontal="right"/>
    </xf>
    <xf numFmtId="37" fontId="7" fillId="3" borderId="25" xfId="11" applyNumberFormat="1" applyFont="1" applyFill="1" applyBorder="1"/>
    <xf numFmtId="0" fontId="7" fillId="0" borderId="25" xfId="11" applyFont="1" applyBorder="1"/>
    <xf numFmtId="0" fontId="10" fillId="0" borderId="0" xfId="11" applyFont="1"/>
    <xf numFmtId="0" fontId="6" fillId="2" borderId="14" xfId="11" applyFont="1" applyFill="1" applyBorder="1" applyAlignment="1"/>
    <xf numFmtId="37" fontId="6" fillId="3" borderId="0" xfId="11" applyNumberFormat="1" applyFont="1" applyFill="1" applyBorder="1" applyAlignment="1">
      <alignment horizontal="right"/>
    </xf>
    <xf numFmtId="0" fontId="6" fillId="3" borderId="0" xfId="11" applyFont="1" applyFill="1" applyBorder="1" applyAlignment="1">
      <alignment horizontal="right"/>
    </xf>
    <xf numFmtId="37" fontId="6" fillId="3" borderId="0" xfId="11" applyNumberFormat="1" applyFont="1" applyFill="1" applyBorder="1"/>
    <xf numFmtId="37" fontId="6" fillId="3" borderId="2" xfId="11" applyNumberFormat="1" applyFont="1" applyFill="1" applyBorder="1"/>
    <xf numFmtId="0" fontId="6" fillId="3" borderId="0" xfId="11" applyFont="1" applyFill="1" applyBorder="1"/>
    <xf numFmtId="0" fontId="6" fillId="2" borderId="14" xfId="11" applyFont="1" applyFill="1" applyBorder="1"/>
    <xf numFmtId="37" fontId="6" fillId="3" borderId="1" xfId="11" applyNumberFormat="1" applyFont="1" applyFill="1" applyBorder="1"/>
    <xf numFmtId="0" fontId="6" fillId="3" borderId="1" xfId="11" applyFont="1" applyFill="1" applyBorder="1"/>
    <xf numFmtId="0" fontId="7" fillId="2" borderId="16" xfId="11" applyFont="1" applyFill="1" applyBorder="1"/>
    <xf numFmtId="37" fontId="7" fillId="3" borderId="2" xfId="11" applyNumberFormat="1" applyFont="1" applyFill="1" applyBorder="1"/>
    <xf numFmtId="37" fontId="7" fillId="3" borderId="0" xfId="11" applyNumberFormat="1" applyFont="1" applyFill="1" applyBorder="1"/>
    <xf numFmtId="169" fontId="6" fillId="3" borderId="0" xfId="7" applyNumberFormat="1" applyFont="1" applyFill="1" applyBorder="1" applyAlignment="1">
      <alignment horizontal="right"/>
    </xf>
    <xf numFmtId="0" fontId="7" fillId="0" borderId="0" xfId="11" applyFont="1"/>
    <xf numFmtId="0" fontId="6" fillId="2" borderId="40" xfId="11" applyFont="1" applyFill="1" applyBorder="1"/>
    <xf numFmtId="37" fontId="6" fillId="3" borderId="1" xfId="11" applyNumberFormat="1" applyFont="1" applyFill="1" applyBorder="1" applyAlignment="1">
      <alignment horizontal="right"/>
    </xf>
    <xf numFmtId="0" fontId="6" fillId="3" borderId="1" xfId="11" applyFont="1" applyFill="1" applyBorder="1" applyAlignment="1">
      <alignment horizontal="right"/>
    </xf>
    <xf numFmtId="37" fontId="7" fillId="3" borderId="1" xfId="11" applyNumberFormat="1" applyFont="1" applyFill="1" applyBorder="1"/>
    <xf numFmtId="0" fontId="7" fillId="3" borderId="1" xfId="11" applyFont="1" applyFill="1" applyBorder="1"/>
    <xf numFmtId="0" fontId="7" fillId="2" borderId="14" xfId="11" applyFont="1" applyFill="1" applyBorder="1"/>
    <xf numFmtId="0" fontId="6" fillId="2" borderId="14" xfId="11" applyFont="1" applyFill="1" applyBorder="1" applyAlignment="1">
      <alignment horizontal="left"/>
    </xf>
    <xf numFmtId="0" fontId="6" fillId="3" borderId="0" xfId="11" applyFont="1" applyFill="1"/>
    <xf numFmtId="0" fontId="10" fillId="0" borderId="0" xfId="11" applyFont="1" applyFill="1" applyBorder="1"/>
    <xf numFmtId="0" fontId="48" fillId="0" borderId="0" xfId="11" applyFont="1" applyFill="1" applyBorder="1"/>
    <xf numFmtId="0" fontId="31" fillId="0" borderId="0" xfId="11" applyFont="1" applyFill="1" applyBorder="1"/>
    <xf numFmtId="0" fontId="48" fillId="0" borderId="0" xfId="11" applyFont="1" applyFill="1" applyBorder="1" applyAlignment="1">
      <alignment horizontal="center"/>
    </xf>
    <xf numFmtId="0" fontId="48" fillId="0" borderId="0" xfId="11" applyFont="1" applyFill="1" applyBorder="1" applyAlignment="1">
      <alignment horizontal="right"/>
    </xf>
    <xf numFmtId="0" fontId="10" fillId="0" borderId="0" xfId="11" applyFont="1" applyBorder="1"/>
    <xf numFmtId="168" fontId="6" fillId="3" borderId="0" xfId="9" quotePrefix="1" applyNumberFormat="1" applyFont="1" applyFill="1" applyBorder="1" applyAlignment="1" applyProtection="1">
      <alignment horizontal="right"/>
    </xf>
    <xf numFmtId="167" fontId="6" fillId="3" borderId="0" xfId="3" applyNumberFormat="1" applyFont="1" applyFill="1" applyBorder="1" applyAlignment="1">
      <alignment horizontal="center"/>
    </xf>
    <xf numFmtId="170" fontId="6" fillId="3" borderId="0" xfId="3" applyNumberFormat="1" applyFont="1" applyFill="1" applyBorder="1" applyAlignment="1">
      <alignment horizontal="right"/>
    </xf>
    <xf numFmtId="0" fontId="10" fillId="0" borderId="0" xfId="9" applyFont="1" applyBorder="1" applyAlignment="1">
      <alignment horizontal="center"/>
    </xf>
    <xf numFmtId="0" fontId="26" fillId="0" borderId="0" xfId="9" applyFont="1" applyBorder="1"/>
    <xf numFmtId="0" fontId="3" fillId="0" borderId="0" xfId="11" applyFont="1"/>
    <xf numFmtId="0" fontId="3" fillId="0" borderId="0" xfId="11" applyFont="1" applyBorder="1"/>
    <xf numFmtId="0" fontId="3" fillId="2" borderId="14" xfId="11" applyFont="1" applyFill="1" applyBorder="1" applyAlignment="1">
      <alignment horizontal="center"/>
    </xf>
    <xf numFmtId="0" fontId="3" fillId="2" borderId="15" xfId="11" applyFont="1" applyFill="1" applyBorder="1" applyAlignment="1">
      <alignment horizontal="center"/>
    </xf>
    <xf numFmtId="0" fontId="3" fillId="2" borderId="5" xfId="11" applyFont="1" applyFill="1" applyBorder="1" applyAlignment="1">
      <alignment horizontal="center"/>
    </xf>
    <xf numFmtId="0" fontId="3" fillId="0" borderId="0" xfId="11" applyFont="1" applyAlignment="1">
      <alignment horizontal="center"/>
    </xf>
    <xf numFmtId="0" fontId="3" fillId="0" borderId="0" xfId="11" applyFont="1" applyFill="1" applyBorder="1" applyAlignment="1">
      <alignment horizontal="left"/>
    </xf>
    <xf numFmtId="0" fontId="47" fillId="0" borderId="0" xfId="9" applyFont="1"/>
    <xf numFmtId="0" fontId="10" fillId="0" borderId="0" xfId="9" applyFont="1" applyAlignment="1">
      <alignment horizontal="center"/>
    </xf>
    <xf numFmtId="0" fontId="3" fillId="2" borderId="0" xfId="9" applyFont="1" applyFill="1" applyBorder="1" applyAlignment="1">
      <alignment horizontal="center"/>
    </xf>
    <xf numFmtId="0" fontId="49" fillId="0" borderId="0" xfId="9" applyFont="1" applyFill="1" applyBorder="1" applyAlignment="1">
      <alignment horizontal="left"/>
    </xf>
    <xf numFmtId="0" fontId="47" fillId="0" borderId="0" xfId="9" applyFont="1" applyFill="1"/>
    <xf numFmtId="167" fontId="49" fillId="0" borderId="0" xfId="2" applyNumberFormat="1" applyFont="1" applyBorder="1"/>
    <xf numFmtId="167" fontId="49" fillId="0" borderId="0" xfId="2" applyNumberFormat="1" applyFont="1" applyBorder="1" applyAlignment="1">
      <alignment horizontal="center"/>
    </xf>
    <xf numFmtId="167" fontId="49" fillId="0" borderId="0" xfId="2" quotePrefix="1" applyNumberFormat="1" applyFont="1" applyBorder="1" applyAlignment="1">
      <alignment horizontal="center"/>
    </xf>
    <xf numFmtId="167" fontId="49" fillId="0" borderId="0" xfId="2" applyNumberFormat="1" applyFont="1" applyFill="1" applyBorder="1"/>
    <xf numFmtId="43" fontId="49" fillId="0" borderId="0" xfId="2" applyFont="1" applyBorder="1"/>
    <xf numFmtId="0" fontId="50" fillId="0" borderId="0" xfId="9" applyFont="1"/>
    <xf numFmtId="0" fontId="51" fillId="0" borderId="0" xfId="9" applyFont="1"/>
    <xf numFmtId="0" fontId="31" fillId="0" borderId="0" xfId="9" applyFont="1"/>
    <xf numFmtId="0" fontId="30" fillId="0" borderId="0" xfId="9" applyFont="1" applyAlignment="1">
      <alignment horizontal="left"/>
    </xf>
    <xf numFmtId="0" fontId="52" fillId="0" borderId="0" xfId="9" applyFont="1" applyAlignment="1">
      <alignment horizontal="left"/>
    </xf>
    <xf numFmtId="0" fontId="52" fillId="0" borderId="0" xfId="9" applyFont="1" applyAlignment="1">
      <alignment horizontal="center"/>
    </xf>
    <xf numFmtId="0" fontId="47" fillId="0" borderId="0" xfId="9" applyFont="1" applyAlignment="1">
      <alignment horizontal="center"/>
    </xf>
    <xf numFmtId="168" fontId="6" fillId="3" borderId="0" xfId="2" applyNumberFormat="1" applyFont="1" applyFill="1" applyBorder="1" applyAlignment="1">
      <alignment horizontal="center"/>
    </xf>
    <xf numFmtId="168" fontId="6" fillId="3" borderId="0" xfId="2" applyNumberFormat="1" applyFont="1" applyFill="1" applyAlignment="1">
      <alignment horizontal="center"/>
    </xf>
    <xf numFmtId="0" fontId="34" fillId="0" borderId="0" xfId="9" applyFont="1" applyAlignment="1"/>
    <xf numFmtId="0" fontId="46" fillId="0" borderId="0" xfId="9" applyFont="1"/>
    <xf numFmtId="0" fontId="19" fillId="0" borderId="0" xfId="9" applyFont="1"/>
    <xf numFmtId="168" fontId="6" fillId="3" borderId="0" xfId="3" applyNumberFormat="1" applyFont="1" applyFill="1" applyBorder="1" applyAlignment="1">
      <alignment horizontal="center"/>
    </xf>
    <xf numFmtId="168" fontId="6" fillId="3" borderId="6" xfId="3" applyNumberFormat="1" applyFont="1" applyFill="1" applyBorder="1" applyAlignment="1">
      <alignment horizontal="center"/>
    </xf>
    <xf numFmtId="168" fontId="6" fillId="3" borderId="5" xfId="3" applyNumberFormat="1" applyFont="1" applyFill="1" applyBorder="1" applyAlignment="1">
      <alignment horizontal="center"/>
    </xf>
    <xf numFmtId="168" fontId="6" fillId="3" borderId="7" xfId="3" applyNumberFormat="1" applyFont="1" applyFill="1" applyBorder="1" applyAlignment="1">
      <alignment horizontal="center"/>
    </xf>
    <xf numFmtId="0" fontId="3" fillId="2" borderId="14" xfId="9" applyFont="1" applyFill="1" applyBorder="1" applyAlignment="1">
      <alignment horizontal="center"/>
    </xf>
    <xf numFmtId="0" fontId="3" fillId="2" borderId="15" xfId="9" applyFont="1" applyFill="1" applyBorder="1" applyAlignment="1">
      <alignment horizontal="center"/>
    </xf>
    <xf numFmtId="0" fontId="3" fillId="2" borderId="7" xfId="9" applyFont="1" applyFill="1" applyBorder="1" applyAlignment="1">
      <alignment horizontal="right"/>
    </xf>
    <xf numFmtId="0" fontId="46" fillId="0" borderId="0" xfId="1" applyFont="1"/>
    <xf numFmtId="0" fontId="34" fillId="0" borderId="0" xfId="9" applyFont="1" applyBorder="1" applyAlignment="1"/>
    <xf numFmtId="183" fontId="34" fillId="0" borderId="0" xfId="9" applyNumberFormat="1" applyFont="1" applyBorder="1" applyAlignment="1"/>
    <xf numFmtId="0" fontId="3" fillId="0" borderId="0" xfId="9" applyFont="1" applyAlignment="1">
      <alignment horizontal="center"/>
    </xf>
    <xf numFmtId="0" fontId="3" fillId="0" borderId="0" xfId="9" applyFont="1" applyFill="1"/>
    <xf numFmtId="0" fontId="3" fillId="2" borderId="37" xfId="9" applyFont="1" applyFill="1" applyBorder="1" applyAlignment="1">
      <alignment horizontal="center"/>
    </xf>
    <xf numFmtId="0" fontId="4" fillId="2" borderId="37" xfId="9" applyFont="1" applyFill="1" applyBorder="1" applyAlignment="1">
      <alignment horizontal="center"/>
    </xf>
    <xf numFmtId="0" fontId="3" fillId="6" borderId="42" xfId="9" applyFont="1" applyFill="1" applyBorder="1" applyAlignment="1">
      <alignment horizontal="center" wrapText="1"/>
    </xf>
    <xf numFmtId="0" fontId="29" fillId="0" borderId="0" xfId="0" applyFont="1" applyAlignment="1">
      <alignment horizontal="left"/>
    </xf>
    <xf numFmtId="0" fontId="3" fillId="2" borderId="43" xfId="9" applyFont="1" applyFill="1" applyBorder="1" applyAlignment="1">
      <alignment horizontal="center" vertical="center" wrapText="1"/>
    </xf>
    <xf numFmtId="0" fontId="4" fillId="0" borderId="0" xfId="0" applyFont="1"/>
    <xf numFmtId="0" fontId="38" fillId="0" borderId="0" xfId="0" applyFont="1" applyAlignment="1">
      <alignment horizontal="left"/>
    </xf>
    <xf numFmtId="0" fontId="28" fillId="0" borderId="0" xfId="9" applyFont="1" applyBorder="1" applyAlignment="1">
      <alignment horizontal="center"/>
    </xf>
    <xf numFmtId="0" fontId="14" fillId="0" borderId="0" xfId="9" applyFont="1" applyBorder="1" applyAlignment="1" applyProtection="1">
      <alignment horizontal="center"/>
    </xf>
    <xf numFmtId="0" fontId="7" fillId="2" borderId="25" xfId="9" applyFont="1" applyFill="1" applyBorder="1" applyAlignment="1" applyProtection="1">
      <alignment horizontal="center"/>
    </xf>
    <xf numFmtId="0" fontId="27" fillId="0" borderId="0" xfId="9" applyFont="1" applyBorder="1" applyAlignment="1">
      <alignment horizontal="left"/>
    </xf>
    <xf numFmtId="0" fontId="46" fillId="3" borderId="0" xfId="16" applyFont="1" applyFill="1" applyBorder="1" applyAlignment="1"/>
    <xf numFmtId="167" fontId="9" fillId="0" borderId="0" xfId="9" applyNumberFormat="1" applyFont="1" applyAlignment="1">
      <alignment horizontal="center"/>
    </xf>
    <xf numFmtId="167" fontId="9" fillId="0" borderId="0" xfId="9" applyNumberFormat="1" applyFont="1"/>
    <xf numFmtId="167" fontId="47" fillId="3" borderId="0" xfId="9" applyNumberFormat="1" applyFont="1" applyFill="1"/>
    <xf numFmtId="0" fontId="9" fillId="0" borderId="0" xfId="9" applyFont="1" applyAlignment="1">
      <alignment horizontal="center"/>
    </xf>
    <xf numFmtId="167" fontId="10" fillId="3" borderId="0" xfId="9" applyNumberFormat="1" applyFont="1" applyFill="1"/>
    <xf numFmtId="0" fontId="27" fillId="0" borderId="0" xfId="9" applyFont="1" applyBorder="1" applyAlignment="1">
      <alignment vertical="top"/>
    </xf>
    <xf numFmtId="0" fontId="57" fillId="0" borderId="0" xfId="9" applyFont="1" applyBorder="1" applyAlignment="1">
      <alignment vertical="top"/>
    </xf>
    <xf numFmtId="0" fontId="57" fillId="0" borderId="0" xfId="9" applyFont="1" applyBorder="1" applyAlignment="1">
      <alignment horizontal="center" vertical="top"/>
    </xf>
    <xf numFmtId="0" fontId="19" fillId="0" borderId="0" xfId="9" applyFont="1" applyAlignment="1">
      <alignment vertical="top"/>
    </xf>
    <xf numFmtId="167" fontId="7" fillId="3" borderId="0" xfId="3" applyNumberFormat="1" applyFont="1" applyFill="1" applyBorder="1" applyAlignment="1">
      <alignment horizontal="right"/>
    </xf>
    <xf numFmtId="167" fontId="7" fillId="3" borderId="0" xfId="3" applyNumberFormat="1" applyFont="1" applyFill="1" applyBorder="1" applyAlignment="1">
      <alignment horizontal="center"/>
    </xf>
    <xf numFmtId="167" fontId="6" fillId="3" borderId="0" xfId="3" applyNumberFormat="1" applyFont="1" applyFill="1" applyBorder="1" applyAlignment="1">
      <alignment horizontal="left"/>
    </xf>
    <xf numFmtId="167" fontId="7" fillId="3" borderId="5" xfId="3" applyNumberFormat="1" applyFont="1" applyFill="1" applyBorder="1" applyAlignment="1">
      <alignment horizontal="center"/>
    </xf>
    <xf numFmtId="0" fontId="58" fillId="0" borderId="0" xfId="16" applyFont="1" applyAlignment="1">
      <alignment horizontal="left"/>
    </xf>
    <xf numFmtId="0" fontId="58" fillId="0" borderId="0" xfId="16" applyFont="1"/>
    <xf numFmtId="167" fontId="7" fillId="3" borderId="5" xfId="9" applyNumberFormat="1" applyFont="1" applyFill="1" applyBorder="1"/>
    <xf numFmtId="166" fontId="7" fillId="2" borderId="14" xfId="9" applyNumberFormat="1" applyFont="1" applyFill="1" applyBorder="1" applyAlignment="1" applyProtection="1">
      <alignment horizontal="left"/>
      <protection locked="0"/>
    </xf>
    <xf numFmtId="166" fontId="6" fillId="2" borderId="14" xfId="9" applyNumberFormat="1" applyFont="1" applyFill="1" applyBorder="1" applyAlignment="1" applyProtection="1">
      <alignment horizontal="left" indent="2"/>
      <protection locked="0"/>
    </xf>
    <xf numFmtId="166" fontId="6" fillId="2" borderId="14" xfId="9" applyNumberFormat="1" applyFont="1" applyFill="1" applyBorder="1" applyAlignment="1" applyProtection="1">
      <alignment horizontal="left" indent="3"/>
      <protection locked="0"/>
    </xf>
    <xf numFmtId="166" fontId="6" fillId="2" borderId="14" xfId="9" applyNumberFormat="1" applyFont="1" applyFill="1" applyBorder="1" applyAlignment="1" applyProtection="1">
      <alignment horizontal="left" indent="6"/>
      <protection locked="0"/>
    </xf>
    <xf numFmtId="166" fontId="7" fillId="2" borderId="14" xfId="9" applyNumberFormat="1" applyFont="1" applyFill="1" applyBorder="1" applyAlignment="1" applyProtection="1">
      <alignment horizontal="left" indent="3"/>
      <protection locked="0"/>
    </xf>
    <xf numFmtId="166" fontId="6" fillId="2" borderId="14" xfId="9" applyNumberFormat="1" applyFont="1" applyFill="1" applyBorder="1" applyAlignment="1" applyProtection="1">
      <alignment horizontal="left" indent="5"/>
      <protection locked="0"/>
    </xf>
    <xf numFmtId="166" fontId="7" fillId="2" borderId="15" xfId="9" applyNumberFormat="1" applyFont="1" applyFill="1" applyBorder="1" applyAlignment="1" applyProtection="1">
      <alignment horizontal="left"/>
      <protection locked="0"/>
    </xf>
    <xf numFmtId="0" fontId="3" fillId="2" borderId="37" xfId="9" applyFont="1" applyFill="1" applyBorder="1" applyAlignment="1">
      <alignment vertical="center"/>
    </xf>
    <xf numFmtId="0" fontId="3" fillId="2" borderId="37" xfId="9" applyFont="1" applyFill="1" applyBorder="1"/>
    <xf numFmtId="0" fontId="3" fillId="2" borderId="37" xfId="9" applyFont="1" applyFill="1" applyBorder="1" applyAlignment="1"/>
    <xf numFmtId="167" fontId="6" fillId="3" borderId="0" xfId="9" applyNumberFormat="1" applyFont="1" applyFill="1" applyBorder="1"/>
    <xf numFmtId="0" fontId="58" fillId="0" borderId="0" xfId="16" applyFont="1" applyBorder="1"/>
    <xf numFmtId="0" fontId="57" fillId="0" borderId="5" xfId="9" applyFont="1" applyBorder="1" applyAlignment="1">
      <alignment vertical="top"/>
    </xf>
    <xf numFmtId="166" fontId="6" fillId="2" borderId="14" xfId="9" applyNumberFormat="1" applyFont="1" applyFill="1" applyBorder="1" applyAlignment="1" applyProtection="1">
      <alignment horizontal="left" indent="4"/>
      <protection locked="0"/>
    </xf>
    <xf numFmtId="166" fontId="6" fillId="2" borderId="14" xfId="9" applyNumberFormat="1" applyFont="1" applyFill="1" applyBorder="1" applyAlignment="1" applyProtection="1">
      <alignment horizontal="left" indent="7"/>
      <protection locked="0"/>
    </xf>
    <xf numFmtId="0" fontId="28" fillId="0" borderId="0" xfId="9" applyFont="1" applyBorder="1" applyAlignment="1"/>
    <xf numFmtId="0" fontId="4" fillId="2" borderId="37" xfId="9" applyFont="1" applyFill="1" applyBorder="1"/>
    <xf numFmtId="166" fontId="7" fillId="2" borderId="14" xfId="9" applyNumberFormat="1" applyFont="1" applyFill="1" applyBorder="1" applyAlignment="1" applyProtection="1">
      <alignment horizontal="left" indent="2"/>
      <protection locked="0"/>
    </xf>
    <xf numFmtId="166" fontId="7" fillId="6" borderId="14" xfId="9" applyNumberFormat="1" applyFont="1" applyFill="1" applyBorder="1" applyAlignment="1" applyProtection="1">
      <alignment horizontal="left" indent="2"/>
      <protection locked="0"/>
    </xf>
    <xf numFmtId="166" fontId="7" fillId="6" borderId="14" xfId="9" applyNumberFormat="1" applyFont="1" applyFill="1" applyBorder="1" applyAlignment="1" applyProtection="1">
      <alignment horizontal="left"/>
      <protection locked="0"/>
    </xf>
    <xf numFmtId="166" fontId="6" fillId="6" borderId="14" xfId="9" applyNumberFormat="1" applyFont="1" applyFill="1" applyBorder="1" applyProtection="1">
      <protection locked="0"/>
    </xf>
    <xf numFmtId="166" fontId="6" fillId="6" borderId="14" xfId="9" applyNumberFormat="1" applyFont="1" applyFill="1" applyBorder="1" applyAlignment="1" applyProtection="1">
      <alignment horizontal="left" indent="7"/>
      <protection locked="0"/>
    </xf>
    <xf numFmtId="0" fontId="6" fillId="6" borderId="14" xfId="9" applyFont="1" applyFill="1" applyBorder="1"/>
    <xf numFmtId="166" fontId="21" fillId="2" borderId="14" xfId="9" applyNumberFormat="1" applyFont="1" applyFill="1" applyBorder="1" applyAlignment="1" applyProtection="1">
      <alignment horizontal="left"/>
      <protection locked="0"/>
    </xf>
    <xf numFmtId="166" fontId="7" fillId="2" borderId="14" xfId="9" applyNumberFormat="1" applyFont="1" applyFill="1" applyBorder="1" applyAlignment="1" applyProtection="1">
      <alignment horizontal="left" indent="4"/>
      <protection locked="0"/>
    </xf>
    <xf numFmtId="165" fontId="46" fillId="0" borderId="0" xfId="9" applyNumberFormat="1" applyFont="1"/>
    <xf numFmtId="167" fontId="46" fillId="0" borderId="0" xfId="9" applyNumberFormat="1" applyFont="1"/>
    <xf numFmtId="0" fontId="46" fillId="3" borderId="0" xfId="9" applyFont="1" applyFill="1"/>
    <xf numFmtId="0" fontId="27" fillId="3" borderId="0" xfId="9" applyFont="1" applyFill="1" applyBorder="1" applyAlignment="1">
      <alignment vertical="center"/>
    </xf>
    <xf numFmtId="0" fontId="3" fillId="2" borderId="44" xfId="9" applyFont="1" applyFill="1" applyBorder="1" applyAlignment="1">
      <alignment horizontal="center" wrapText="1"/>
    </xf>
    <xf numFmtId="0" fontId="61" fillId="0" borderId="0" xfId="0" applyFont="1"/>
    <xf numFmtId="0" fontId="27" fillId="0" borderId="1" xfId="9" applyFont="1" applyBorder="1" applyAlignment="1" applyProtection="1"/>
    <xf numFmtId="0" fontId="46" fillId="0" borderId="0" xfId="9" applyFont="1" applyFill="1" applyBorder="1" applyProtection="1"/>
    <xf numFmtId="0" fontId="50" fillId="0" borderId="0" xfId="9" applyFont="1" applyProtection="1"/>
    <xf numFmtId="3" fontId="6" fillId="3" borderId="0" xfId="9" applyNumberFormat="1" applyFont="1" applyFill="1" applyBorder="1" applyProtection="1"/>
    <xf numFmtId="37" fontId="6" fillId="3" borderId="0" xfId="9" applyNumberFormat="1" applyFont="1" applyFill="1" applyBorder="1" applyProtection="1"/>
    <xf numFmtId="3" fontId="6" fillId="3" borderId="0" xfId="9" applyNumberFormat="1" applyFont="1" applyFill="1"/>
    <xf numFmtId="3" fontId="6" fillId="3" borderId="0" xfId="9" applyNumberFormat="1" applyFont="1" applyFill="1" applyBorder="1"/>
    <xf numFmtId="3" fontId="7" fillId="3" borderId="0" xfId="9" applyNumberFormat="1" applyFont="1" applyFill="1" applyBorder="1"/>
    <xf numFmtId="37" fontId="7" fillId="3" borderId="0" xfId="9" applyNumberFormat="1" applyFont="1" applyFill="1" applyBorder="1" applyProtection="1"/>
    <xf numFmtId="168" fontId="7" fillId="3" borderId="0" xfId="9" applyNumberFormat="1" applyFont="1" applyFill="1"/>
    <xf numFmtId="0" fontId="32" fillId="0" borderId="0" xfId="9" applyFont="1" applyBorder="1" applyProtection="1"/>
    <xf numFmtId="165" fontId="50" fillId="0" borderId="0" xfId="9" applyNumberFormat="1" applyFont="1" applyBorder="1" applyProtection="1"/>
    <xf numFmtId="178" fontId="46" fillId="0" borderId="0" xfId="9" applyNumberFormat="1" applyFont="1" applyBorder="1" applyProtection="1"/>
    <xf numFmtId="0" fontId="46" fillId="0" borderId="0" xfId="9" applyFont="1" applyBorder="1" applyProtection="1"/>
    <xf numFmtId="0" fontId="7" fillId="2" borderId="15" xfId="9" applyFont="1" applyFill="1" applyBorder="1" applyProtection="1"/>
    <xf numFmtId="0" fontId="7" fillId="2" borderId="37" xfId="9" applyFont="1" applyFill="1" applyBorder="1" applyAlignment="1" applyProtection="1"/>
    <xf numFmtId="0" fontId="7" fillId="2" borderId="37" xfId="9" applyFont="1" applyFill="1" applyBorder="1" applyAlignment="1" applyProtection="1">
      <alignment horizontal="right"/>
    </xf>
    <xf numFmtId="0" fontId="7" fillId="2" borderId="37" xfId="9" applyFont="1" applyFill="1" applyBorder="1" applyAlignment="1">
      <alignment horizontal="center"/>
    </xf>
    <xf numFmtId="0" fontId="7" fillId="2" borderId="37" xfId="9" applyFont="1" applyFill="1" applyBorder="1" applyAlignment="1"/>
    <xf numFmtId="0" fontId="7" fillId="2" borderId="37" xfId="9" applyFont="1" applyFill="1" applyBorder="1" applyAlignment="1" applyProtection="1">
      <alignment horizontal="center"/>
    </xf>
    <xf numFmtId="43" fontId="46" fillId="0" borderId="0" xfId="6" applyFont="1"/>
    <xf numFmtId="178" fontId="50" fillId="0" borderId="0" xfId="9" applyNumberFormat="1" applyFont="1" applyBorder="1" applyProtection="1"/>
    <xf numFmtId="182" fontId="50" fillId="0" borderId="0" xfId="9" applyNumberFormat="1" applyFont="1" applyBorder="1"/>
    <xf numFmtId="167" fontId="50" fillId="0" borderId="0" xfId="3" applyNumberFormat="1" applyFont="1" applyBorder="1"/>
    <xf numFmtId="178" fontId="7" fillId="2" borderId="37" xfId="9" applyNumberFormat="1" applyFont="1" applyFill="1" applyBorder="1" applyProtection="1"/>
    <xf numFmtId="178" fontId="6" fillId="2" borderId="37" xfId="9" applyNumberFormat="1" applyFont="1" applyFill="1" applyBorder="1" applyProtection="1"/>
    <xf numFmtId="0" fontId="6" fillId="2" borderId="37" xfId="9" applyFont="1" applyFill="1" applyBorder="1"/>
    <xf numFmtId="0" fontId="46" fillId="0" borderId="0" xfId="9" applyFont="1" applyProtection="1"/>
    <xf numFmtId="0" fontId="50" fillId="0" borderId="0" xfId="9" applyFont="1" applyBorder="1" applyProtection="1"/>
    <xf numFmtId="168" fontId="50" fillId="0" borderId="0" xfId="9" applyNumberFormat="1" applyFont="1" applyBorder="1" applyProtection="1"/>
    <xf numFmtId="168" fontId="46" fillId="0" borderId="0" xfId="9" applyNumberFormat="1" applyFont="1" applyBorder="1" applyProtection="1"/>
    <xf numFmtId="0" fontId="38" fillId="0" borderId="0" xfId="9" applyFont="1"/>
    <xf numFmtId="168" fontId="6" fillId="3" borderId="0" xfId="9" applyNumberFormat="1" applyFont="1" applyFill="1" applyBorder="1" applyAlignment="1" applyProtection="1">
      <alignment horizontal="center"/>
    </xf>
    <xf numFmtId="168" fontId="6" fillId="3" borderId="6" xfId="9" applyNumberFormat="1" applyFont="1" applyFill="1" applyBorder="1" applyProtection="1"/>
    <xf numFmtId="168" fontId="6" fillId="3" borderId="14" xfId="9" applyNumberFormat="1" applyFont="1" applyFill="1" applyBorder="1" applyProtection="1"/>
    <xf numFmtId="168" fontId="6" fillId="3" borderId="14" xfId="9" applyNumberFormat="1" applyFont="1" applyFill="1" applyBorder="1" applyAlignment="1" applyProtection="1">
      <alignment horizontal="right"/>
    </xf>
    <xf numFmtId="43" fontId="6" fillId="3" borderId="0" xfId="3" applyFont="1" applyFill="1" applyBorder="1" applyAlignment="1">
      <alignment horizontal="center"/>
    </xf>
    <xf numFmtId="168" fontId="6" fillId="3" borderId="6" xfId="9" applyNumberFormat="1" applyFont="1" applyFill="1" applyBorder="1" applyAlignment="1" applyProtection="1">
      <alignment horizontal="right"/>
    </xf>
    <xf numFmtId="167" fontId="6" fillId="0" borderId="0" xfId="12" applyNumberFormat="1" applyFont="1" applyBorder="1"/>
    <xf numFmtId="0" fontId="27" fillId="0" borderId="0" xfId="9" applyFont="1" applyBorder="1" applyAlignment="1" applyProtection="1"/>
    <xf numFmtId="0" fontId="7" fillId="2" borderId="37" xfId="9" applyFont="1" applyFill="1" applyBorder="1" applyProtection="1"/>
    <xf numFmtId="168" fontId="6" fillId="3" borderId="6" xfId="9" applyNumberFormat="1" applyFont="1" applyFill="1" applyBorder="1" applyAlignment="1" applyProtection="1">
      <alignment horizontal="center"/>
    </xf>
    <xf numFmtId="168" fontId="6" fillId="3" borderId="14" xfId="9" applyNumberFormat="1" applyFont="1" applyFill="1" applyBorder="1" applyAlignment="1" applyProtection="1">
      <alignment horizontal="center"/>
    </xf>
    <xf numFmtId="43" fontId="6" fillId="3" borderId="14" xfId="3" applyFont="1" applyFill="1" applyBorder="1" applyAlignment="1">
      <alignment horizontal="center"/>
    </xf>
    <xf numFmtId="0" fontId="27" fillId="0" borderId="0" xfId="9" applyFont="1" applyAlignment="1" applyProtection="1"/>
    <xf numFmtId="0" fontId="38" fillId="0" borderId="0" xfId="9" applyFont="1" applyProtection="1"/>
    <xf numFmtId="0" fontId="27" fillId="0" borderId="0" xfId="9" applyFont="1" applyBorder="1" applyAlignment="1" applyProtection="1">
      <alignment horizontal="right" wrapText="1"/>
    </xf>
    <xf numFmtId="0" fontId="27" fillId="0" borderId="0" xfId="9" applyFont="1" applyBorder="1" applyProtection="1"/>
    <xf numFmtId="0" fontId="27" fillId="0" borderId="23" xfId="9" applyFont="1" applyBorder="1" applyAlignment="1" applyProtection="1">
      <alignment horizontal="center"/>
    </xf>
    <xf numFmtId="0" fontId="46" fillId="0" borderId="0" xfId="9" applyFont="1" applyFill="1" applyBorder="1" applyAlignment="1" applyProtection="1"/>
    <xf numFmtId="39" fontId="32" fillId="3" borderId="0" xfId="9" applyNumberFormat="1" applyFont="1" applyFill="1" applyBorder="1" applyProtection="1"/>
    <xf numFmtId="39" fontId="32" fillId="3" borderId="0" xfId="9" quotePrefix="1" applyNumberFormat="1" applyFont="1" applyFill="1" applyBorder="1" applyAlignment="1" applyProtection="1">
      <alignment horizontal="right"/>
    </xf>
    <xf numFmtId="0" fontId="32" fillId="0" borderId="0" xfId="9" applyFont="1" applyBorder="1" applyAlignment="1" applyProtection="1">
      <alignment horizontal="center"/>
    </xf>
    <xf numFmtId="39" fontId="32" fillId="0" borderId="0" xfId="9" applyNumberFormat="1" applyFont="1" applyProtection="1"/>
    <xf numFmtId="39" fontId="46" fillId="3" borderId="0" xfId="9" applyNumberFormat="1" applyFont="1" applyFill="1" applyBorder="1" applyProtection="1"/>
    <xf numFmtId="39" fontId="46" fillId="3" borderId="0" xfId="9" quotePrefix="1" applyNumberFormat="1" applyFont="1" applyFill="1" applyBorder="1" applyAlignment="1" applyProtection="1">
      <alignment horizontal="right"/>
    </xf>
    <xf numFmtId="0" fontId="46" fillId="0" borderId="0" xfId="9" applyFont="1" applyBorder="1" applyAlignment="1" applyProtection="1">
      <alignment horizontal="center"/>
    </xf>
    <xf numFmtId="39" fontId="46" fillId="0" borderId="0" xfId="9" applyNumberFormat="1" applyFont="1" applyProtection="1"/>
    <xf numFmtId="0" fontId="7" fillId="2" borderId="28" xfId="9" applyFont="1" applyFill="1" applyBorder="1" applyAlignment="1" applyProtection="1">
      <alignment horizontal="center"/>
    </xf>
    <xf numFmtId="0" fontId="7" fillId="2" borderId="30" xfId="9" applyFont="1" applyFill="1" applyBorder="1" applyAlignment="1" applyProtection="1">
      <alignment horizontal="center"/>
    </xf>
    <xf numFmtId="0" fontId="7" fillId="2" borderId="9" xfId="9" applyFont="1" applyFill="1" applyBorder="1" applyAlignment="1" applyProtection="1">
      <alignment horizontal="center"/>
    </xf>
    <xf numFmtId="0" fontId="7" fillId="2" borderId="31" xfId="9" applyFont="1" applyFill="1" applyBorder="1" applyAlignment="1" applyProtection="1">
      <alignment horizontal="center"/>
    </xf>
    <xf numFmtId="0" fontId="38" fillId="0" borderId="0" xfId="9" applyFont="1" applyBorder="1"/>
    <xf numFmtId="0" fontId="27" fillId="3" borderId="1" xfId="9" applyFont="1" applyFill="1" applyBorder="1" applyAlignment="1" applyProtection="1"/>
    <xf numFmtId="39" fontId="46" fillId="0" borderId="0" xfId="9" applyNumberFormat="1" applyFont="1" applyBorder="1" applyProtection="1"/>
    <xf numFmtId="39" fontId="46" fillId="0" borderId="0" xfId="9" applyNumberFormat="1" applyFont="1" applyBorder="1" applyAlignment="1" applyProtection="1">
      <alignment horizontal="center"/>
    </xf>
    <xf numFmtId="0" fontId="46" fillId="0" borderId="0" xfId="1" applyFont="1" applyFill="1" applyBorder="1"/>
    <xf numFmtId="0" fontId="6" fillId="0" borderId="0" xfId="9" applyFont="1" applyAlignment="1">
      <alignment horizontal="right"/>
    </xf>
    <xf numFmtId="0" fontId="20" fillId="0" borderId="0" xfId="9" applyFont="1" applyBorder="1" applyAlignment="1" applyProtection="1">
      <alignment horizontal="center"/>
    </xf>
    <xf numFmtId="0" fontId="7" fillId="2" borderId="45" xfId="9" applyFont="1" applyFill="1" applyBorder="1" applyAlignment="1" applyProtection="1"/>
    <xf numFmtId="0" fontId="7" fillId="2" borderId="38" xfId="9" applyFont="1" applyFill="1" applyBorder="1" applyAlignment="1" applyProtection="1">
      <alignment horizontal="center"/>
    </xf>
    <xf numFmtId="0" fontId="6" fillId="2" borderId="41" xfId="9" applyFont="1" applyFill="1" applyBorder="1" applyAlignment="1" applyProtection="1">
      <alignment horizontal="center" vertical="center"/>
    </xf>
    <xf numFmtId="0" fontId="6" fillId="2" borderId="43" xfId="9" applyFont="1" applyFill="1" applyBorder="1" applyAlignment="1" applyProtection="1">
      <alignment horizontal="center" wrapText="1"/>
    </xf>
    <xf numFmtId="0" fontId="6" fillId="2" borderId="38" xfId="9" applyFont="1" applyFill="1" applyBorder="1" applyAlignment="1" applyProtection="1">
      <alignment horizontal="center" vertical="center"/>
    </xf>
    <xf numFmtId="0" fontId="7" fillId="2" borderId="42" xfId="9" applyFont="1" applyFill="1" applyBorder="1" applyAlignment="1" applyProtection="1">
      <alignment horizontal="center"/>
    </xf>
    <xf numFmtId="0" fontId="46" fillId="3" borderId="0" xfId="9" applyFont="1" applyFill="1" applyProtection="1"/>
    <xf numFmtId="0" fontId="46" fillId="3" borderId="0" xfId="9" applyFont="1" applyFill="1" applyBorder="1" applyAlignment="1" applyProtection="1">
      <alignment horizontal="left"/>
    </xf>
    <xf numFmtId="167" fontId="46" fillId="0" borderId="0" xfId="3" applyNumberFormat="1" applyFont="1" applyBorder="1"/>
    <xf numFmtId="165" fontId="6" fillId="3" borderId="0" xfId="3" applyNumberFormat="1" applyFont="1" applyFill="1" applyBorder="1" applyAlignment="1" applyProtection="1">
      <alignment horizontal="center"/>
    </xf>
    <xf numFmtId="0" fontId="46" fillId="0" borderId="0" xfId="9" applyFont="1" applyFill="1"/>
    <xf numFmtId="0" fontId="7" fillId="2" borderId="15" xfId="0" applyFont="1" applyFill="1" applyBorder="1" applyProtection="1"/>
    <xf numFmtId="0" fontId="7" fillId="2" borderId="16" xfId="0" applyFont="1" applyFill="1" applyBorder="1" applyAlignment="1" applyProtection="1">
      <alignment horizontal="left"/>
    </xf>
    <xf numFmtId="0" fontId="7" fillId="2" borderId="14" xfId="0" applyFont="1" applyFill="1" applyBorder="1" applyAlignment="1" applyProtection="1">
      <alignment horizontal="left"/>
    </xf>
    <xf numFmtId="0" fontId="7" fillId="2" borderId="20" xfId="0" applyFont="1" applyFill="1" applyBorder="1" applyAlignment="1" applyProtection="1">
      <alignment horizontal="left"/>
    </xf>
    <xf numFmtId="0" fontId="27" fillId="0" borderId="0" xfId="0" applyFont="1" applyBorder="1" applyAlignment="1" applyProtection="1">
      <alignment horizontal="left"/>
    </xf>
    <xf numFmtId="0" fontId="7" fillId="2" borderId="37" xfId="0" applyFont="1" applyFill="1" applyBorder="1" applyProtection="1"/>
    <xf numFmtId="0" fontId="7" fillId="2" borderId="44" xfId="0" applyFont="1" applyFill="1" applyBorder="1" applyProtection="1"/>
    <xf numFmtId="0" fontId="46" fillId="0" borderId="0" xfId="0" applyFont="1" applyBorder="1" applyProtection="1"/>
    <xf numFmtId="0" fontId="46" fillId="0" borderId="0" xfId="0" applyFont="1"/>
    <xf numFmtId="0" fontId="50" fillId="0" borderId="0" xfId="0" applyFont="1" applyBorder="1" applyProtection="1"/>
    <xf numFmtId="0" fontId="50" fillId="0" borderId="0" xfId="0" applyFont="1" applyBorder="1" applyAlignment="1" applyProtection="1">
      <alignment horizontal="center"/>
    </xf>
    <xf numFmtId="169" fontId="50" fillId="0" borderId="0" xfId="2" applyNumberFormat="1" applyFont="1" applyBorder="1" applyProtection="1"/>
    <xf numFmtId="169" fontId="50" fillId="0" borderId="0" xfId="2" applyNumberFormat="1" applyFont="1" applyBorder="1" applyAlignment="1" applyProtection="1">
      <alignment horizontal="center"/>
    </xf>
    <xf numFmtId="0" fontId="7" fillId="2" borderId="15" xfId="0" applyFont="1" applyFill="1" applyBorder="1" applyAlignment="1" applyProtection="1">
      <alignment horizontal="left"/>
    </xf>
    <xf numFmtId="37" fontId="6" fillId="3" borderId="2" xfId="0" applyNumberFormat="1" applyFont="1" applyFill="1" applyBorder="1" applyAlignment="1" applyProtection="1">
      <alignment horizontal="center"/>
    </xf>
    <xf numFmtId="169" fontId="7" fillId="3" borderId="5" xfId="2" applyNumberFormat="1" applyFont="1" applyFill="1" applyBorder="1" applyAlignment="1" applyProtection="1">
      <alignment horizontal="center"/>
    </xf>
    <xf numFmtId="0" fontId="32" fillId="0" borderId="0" xfId="0" applyFont="1" applyBorder="1"/>
    <xf numFmtId="0" fontId="33" fillId="0" borderId="0" xfId="0" applyFont="1" applyBorder="1"/>
    <xf numFmtId="0" fontId="32" fillId="3" borderId="0" xfId="9" applyFont="1" applyFill="1" applyBorder="1" applyProtection="1"/>
    <xf numFmtId="2" fontId="14" fillId="0" borderId="0" xfId="9" applyNumberFormat="1" applyFont="1" applyBorder="1" applyProtection="1"/>
    <xf numFmtId="0" fontId="3" fillId="2" borderId="14" xfId="9" applyFont="1" applyFill="1" applyBorder="1" applyProtection="1"/>
    <xf numFmtId="0" fontId="4" fillId="2" borderId="14" xfId="9" applyFont="1" applyFill="1" applyBorder="1" applyAlignment="1" applyProtection="1">
      <alignment horizontal="left" indent="1"/>
    </xf>
    <xf numFmtId="0" fontId="3" fillId="2" borderId="20" xfId="9" applyFont="1" applyFill="1" applyBorder="1" applyProtection="1"/>
    <xf numFmtId="1" fontId="4" fillId="2" borderId="14" xfId="9" applyNumberFormat="1" applyFont="1" applyFill="1" applyBorder="1" applyProtection="1"/>
    <xf numFmtId="0" fontId="4" fillId="2" borderId="14" xfId="9" applyFont="1" applyFill="1" applyBorder="1" applyProtection="1"/>
    <xf numFmtId="0" fontId="4" fillId="2" borderId="15" xfId="9" applyFont="1" applyFill="1" applyBorder="1" applyProtection="1"/>
    <xf numFmtId="0" fontId="3" fillId="2" borderId="48" xfId="9" applyFont="1" applyFill="1" applyBorder="1" applyProtection="1"/>
    <xf numFmtId="0" fontId="3" fillId="2" borderId="42" xfId="9" applyFont="1" applyFill="1" applyBorder="1" applyAlignment="1" applyProtection="1">
      <alignment horizontal="center"/>
    </xf>
    <xf numFmtId="0" fontId="3" fillId="2" borderId="42" xfId="9" applyFont="1" applyFill="1" applyBorder="1"/>
    <xf numFmtId="0" fontId="3" fillId="2" borderId="42" xfId="9" applyFont="1" applyFill="1" applyBorder="1" applyAlignment="1">
      <alignment horizontal="right"/>
    </xf>
    <xf numFmtId="0" fontId="50" fillId="0" borderId="0" xfId="9" applyFont="1" applyFill="1" applyBorder="1"/>
    <xf numFmtId="168" fontId="46" fillId="0" borderId="0" xfId="9" applyNumberFormat="1" applyFont="1" applyFill="1" applyBorder="1" applyProtection="1"/>
    <xf numFmtId="168" fontId="50" fillId="0" borderId="0" xfId="9" applyNumberFormat="1" applyFont="1" applyFill="1" applyBorder="1" applyProtection="1"/>
    <xf numFmtId="0" fontId="7" fillId="9" borderId="37" xfId="9" applyFont="1" applyFill="1" applyBorder="1"/>
    <xf numFmtId="0" fontId="27" fillId="8" borderId="0" xfId="9" applyFont="1" applyFill="1" applyBorder="1" applyAlignment="1">
      <alignment horizontal="left"/>
    </xf>
    <xf numFmtId="0" fontId="27" fillId="8" borderId="0" xfId="9" applyFont="1" applyFill="1" applyBorder="1" applyAlignment="1">
      <alignment horizontal="center"/>
    </xf>
    <xf numFmtId="0" fontId="7" fillId="9" borderId="44" xfId="9" applyFont="1" applyFill="1" applyBorder="1"/>
    <xf numFmtId="0" fontId="7" fillId="2" borderId="15" xfId="9" applyFont="1" applyFill="1" applyBorder="1" applyAlignment="1">
      <alignment horizontal="center"/>
    </xf>
    <xf numFmtId="0" fontId="7" fillId="2" borderId="14" xfId="9" applyFont="1" applyFill="1" applyBorder="1"/>
    <xf numFmtId="0" fontId="6" fillId="2" borderId="14" xfId="9" applyFont="1" applyFill="1" applyBorder="1"/>
    <xf numFmtId="0" fontId="7" fillId="11" borderId="14" xfId="9" applyFont="1" applyFill="1" applyBorder="1"/>
    <xf numFmtId="0" fontId="7" fillId="9" borderId="14" xfId="9" applyFont="1" applyFill="1" applyBorder="1"/>
    <xf numFmtId="0" fontId="6" fillId="9" borderId="14" xfId="9" applyFont="1" applyFill="1" applyBorder="1"/>
    <xf numFmtId="0" fontId="6" fillId="9" borderId="15" xfId="9" applyFont="1" applyFill="1" applyBorder="1"/>
    <xf numFmtId="165" fontId="6" fillId="0" borderId="0" xfId="3" applyNumberFormat="1" applyFont="1" applyFill="1" applyBorder="1" applyAlignment="1">
      <alignment horizontal="right"/>
    </xf>
    <xf numFmtId="0" fontId="27" fillId="13" borderId="0" xfId="9" applyFont="1" applyFill="1" applyBorder="1" applyAlignment="1">
      <alignment horizontal="left"/>
    </xf>
    <xf numFmtId="0" fontId="7" fillId="14" borderId="37" xfId="9" applyFont="1" applyFill="1" applyBorder="1" applyAlignment="1">
      <alignment horizontal="center"/>
    </xf>
    <xf numFmtId="0" fontId="7" fillId="14" borderId="44" xfId="9" applyFont="1" applyFill="1" applyBorder="1" applyAlignment="1">
      <alignment horizontal="center"/>
    </xf>
    <xf numFmtId="0" fontId="7" fillId="14" borderId="15" xfId="9" applyFont="1" applyFill="1" applyBorder="1" applyAlignment="1">
      <alignment horizontal="center"/>
    </xf>
    <xf numFmtId="0" fontId="7" fillId="14" borderId="14" xfId="9" applyFont="1" applyFill="1" applyBorder="1"/>
    <xf numFmtId="0" fontId="6" fillId="14" borderId="14" xfId="9" applyFont="1" applyFill="1" applyBorder="1"/>
    <xf numFmtId="0" fontId="7" fillId="14" borderId="14" xfId="9" applyFont="1" applyFill="1" applyBorder="1" applyAlignment="1">
      <alignment horizontal="left" wrapText="1"/>
    </xf>
    <xf numFmtId="0" fontId="7" fillId="14" borderId="14" xfId="9" applyFont="1" applyFill="1" applyBorder="1" applyAlignment="1">
      <alignment horizontal="left"/>
    </xf>
    <xf numFmtId="0" fontId="7" fillId="14" borderId="14" xfId="9" applyFont="1" applyFill="1" applyBorder="1" applyAlignment="1">
      <alignment wrapText="1"/>
    </xf>
    <xf numFmtId="0" fontId="6" fillId="14" borderId="15" xfId="9" applyFont="1" applyFill="1" applyBorder="1"/>
    <xf numFmtId="0" fontId="3" fillId="2" borderId="0" xfId="9" applyFont="1" applyFill="1" applyBorder="1" applyAlignment="1" applyProtection="1">
      <alignment horizontal="center"/>
    </xf>
    <xf numFmtId="0" fontId="3" fillId="2" borderId="15" xfId="9" applyFont="1" applyFill="1" applyBorder="1" applyAlignment="1">
      <alignment horizontal="center" wrapText="1"/>
    </xf>
    <xf numFmtId="0" fontId="3" fillId="2" borderId="13" xfId="9" applyFont="1" applyFill="1" applyBorder="1" applyAlignment="1">
      <alignment horizontal="center"/>
    </xf>
    <xf numFmtId="0" fontId="6" fillId="3" borderId="12" xfId="9" applyFont="1" applyFill="1" applyBorder="1"/>
    <xf numFmtId="0" fontId="7" fillId="3" borderId="12" xfId="9" applyFont="1" applyFill="1" applyBorder="1"/>
    <xf numFmtId="0" fontId="7" fillId="3" borderId="12" xfId="9" applyFont="1" applyFill="1" applyBorder="1" applyAlignment="1">
      <alignment horizontal="center"/>
    </xf>
    <xf numFmtId="0" fontId="7" fillId="3" borderId="13" xfId="9" applyFont="1" applyFill="1" applyBorder="1" applyAlignment="1">
      <alignment horizontal="center"/>
    </xf>
    <xf numFmtId="0" fontId="27" fillId="0" borderId="0" xfId="9" applyFont="1" applyBorder="1" applyAlignment="1"/>
    <xf numFmtId="0" fontId="3" fillId="2" borderId="46" xfId="9" applyFont="1" applyFill="1" applyBorder="1" applyAlignment="1">
      <alignment horizontal="center"/>
    </xf>
    <xf numFmtId="0" fontId="7" fillId="2" borderId="14" xfId="9" applyFont="1" applyFill="1" applyBorder="1" applyProtection="1"/>
    <xf numFmtId="0" fontId="6" fillId="2" borderId="14" xfId="9" applyFont="1" applyFill="1" applyBorder="1" applyProtection="1"/>
    <xf numFmtId="0" fontId="7" fillId="2" borderId="20" xfId="9" applyFont="1" applyFill="1" applyBorder="1" applyProtection="1"/>
    <xf numFmtId="0" fontId="23" fillId="0" borderId="0" xfId="9" applyFont="1" applyBorder="1" applyAlignment="1" applyProtection="1"/>
    <xf numFmtId="0" fontId="3" fillId="2" borderId="42" xfId="9" applyFont="1" applyFill="1" applyBorder="1" applyAlignment="1">
      <alignment horizontal="center"/>
    </xf>
    <xf numFmtId="0" fontId="46" fillId="3" borderId="0" xfId="9" applyFont="1" applyFill="1" applyBorder="1" applyProtection="1"/>
    <xf numFmtId="43" fontId="46" fillId="3" borderId="0" xfId="4" applyFont="1" applyFill="1" applyBorder="1" applyProtection="1"/>
    <xf numFmtId="0" fontId="46" fillId="0" borderId="0" xfId="9" applyFont="1" applyBorder="1" applyAlignment="1" applyProtection="1"/>
    <xf numFmtId="167" fontId="50" fillId="0" borderId="0" xfId="4" applyNumberFormat="1" applyFont="1" applyBorder="1" applyProtection="1"/>
    <xf numFmtId="167" fontId="50" fillId="0" borderId="0" xfId="4" applyNumberFormat="1" applyFont="1" applyBorder="1"/>
    <xf numFmtId="43" fontId="50" fillId="0" borderId="0" xfId="4" applyFont="1" applyBorder="1" applyProtection="1"/>
    <xf numFmtId="0" fontId="46" fillId="0" borderId="0" xfId="9" applyFont="1" applyBorder="1" applyAlignment="1" applyProtection="1">
      <alignment horizontal="left" indent="4"/>
    </xf>
    <xf numFmtId="43" fontId="50" fillId="0" borderId="0" xfId="4" applyFont="1" applyBorder="1" applyAlignment="1" applyProtection="1">
      <alignment horizontal="right"/>
    </xf>
    <xf numFmtId="0" fontId="29" fillId="0" borderId="0" xfId="11" applyFont="1" applyBorder="1" applyAlignment="1"/>
    <xf numFmtId="0" fontId="7" fillId="2" borderId="44" xfId="11" applyFont="1" applyFill="1" applyBorder="1"/>
    <xf numFmtId="0" fontId="7" fillId="2" borderId="40" xfId="11" applyFont="1" applyFill="1" applyBorder="1"/>
    <xf numFmtId="0" fontId="7" fillId="2" borderId="20" xfId="11" applyFont="1" applyFill="1" applyBorder="1"/>
    <xf numFmtId="0" fontId="7" fillId="2" borderId="48" xfId="11" applyFont="1" applyFill="1" applyBorder="1" applyAlignment="1">
      <alignment horizontal="left"/>
    </xf>
    <xf numFmtId="0" fontId="7" fillId="2" borderId="42" xfId="11" applyFont="1" applyFill="1" applyBorder="1"/>
    <xf numFmtId="0" fontId="7" fillId="2" borderId="42" xfId="11" applyFont="1" applyFill="1" applyBorder="1" applyAlignment="1">
      <alignment horizontal="right"/>
    </xf>
    <xf numFmtId="0" fontId="7" fillId="2" borderId="48" xfId="11" applyFont="1" applyFill="1" applyBorder="1"/>
    <xf numFmtId="0" fontId="32" fillId="3" borderId="0" xfId="11" applyFont="1" applyFill="1" applyBorder="1" applyProtection="1"/>
    <xf numFmtId="43" fontId="32" fillId="0" borderId="0" xfId="7" applyFont="1" applyBorder="1"/>
    <xf numFmtId="0" fontId="32" fillId="0" borderId="0" xfId="11" applyFont="1" applyBorder="1"/>
    <xf numFmtId="43" fontId="6" fillId="3" borderId="0" xfId="7" applyFont="1" applyFill="1"/>
    <xf numFmtId="43" fontId="6" fillId="3" borderId="0" xfId="7" quotePrefix="1" applyFont="1" applyFill="1" applyBorder="1" applyAlignment="1">
      <alignment horizontal="center"/>
    </xf>
    <xf numFmtId="43" fontId="6" fillId="3" borderId="0" xfId="7" quotePrefix="1" applyFont="1" applyFill="1" applyAlignment="1">
      <alignment horizontal="center"/>
    </xf>
    <xf numFmtId="43" fontId="7" fillId="3" borderId="0" xfId="7" applyFont="1" applyFill="1"/>
    <xf numFmtId="43" fontId="7" fillId="3" borderId="42" xfId="7" applyFont="1" applyFill="1" applyBorder="1"/>
    <xf numFmtId="43" fontId="32" fillId="3" borderId="0" xfId="7" applyFont="1" applyFill="1" applyBorder="1"/>
    <xf numFmtId="0" fontId="46" fillId="0" borderId="0" xfId="11" applyFont="1" applyFill="1" applyBorder="1"/>
    <xf numFmtId="0" fontId="46" fillId="3" borderId="0" xfId="11" applyFont="1" applyFill="1" applyBorder="1"/>
    <xf numFmtId="0" fontId="46" fillId="3" borderId="0" xfId="11" applyFont="1" applyFill="1" applyBorder="1" applyAlignment="1">
      <alignment horizontal="right"/>
    </xf>
    <xf numFmtId="37" fontId="46" fillId="3" borderId="0" xfId="11" applyNumberFormat="1" applyFont="1" applyFill="1" applyBorder="1"/>
    <xf numFmtId="0" fontId="46" fillId="0" borderId="0" xfId="11" applyFont="1" applyFill="1" applyBorder="1" applyAlignment="1">
      <alignment horizontal="left"/>
    </xf>
    <xf numFmtId="0" fontId="6" fillId="2" borderId="15" xfId="11" applyFont="1" applyFill="1" applyBorder="1" applyAlignment="1">
      <alignment horizontal="left"/>
    </xf>
    <xf numFmtId="0" fontId="6" fillId="3" borderId="5" xfId="11" applyFont="1" applyFill="1" applyBorder="1"/>
    <xf numFmtId="0" fontId="27" fillId="0" borderId="0" xfId="11" applyFont="1" applyFill="1" applyBorder="1" applyAlignment="1"/>
    <xf numFmtId="0" fontId="3" fillId="2" borderId="48" xfId="11" applyFont="1" applyFill="1" applyBorder="1"/>
    <xf numFmtId="0" fontId="3" fillId="2" borderId="42" xfId="11" applyFont="1" applyFill="1" applyBorder="1" applyAlignment="1">
      <alignment horizontal="right"/>
    </xf>
    <xf numFmtId="0" fontId="46" fillId="0" borderId="0" xfId="9" applyFont="1" applyBorder="1" applyAlignment="1" applyProtection="1">
      <alignment horizontal="left"/>
    </xf>
    <xf numFmtId="167" fontId="32" fillId="0" borderId="0" xfId="3" applyNumberFormat="1" applyFont="1" applyBorder="1" applyAlignment="1">
      <alignment horizontal="center"/>
    </xf>
    <xf numFmtId="168" fontId="32" fillId="0" borderId="0" xfId="9" applyNumberFormat="1" applyFont="1" applyBorder="1" applyAlignment="1" applyProtection="1">
      <alignment horizontal="right"/>
    </xf>
    <xf numFmtId="167" fontId="32" fillId="0" borderId="0" xfId="3" applyNumberFormat="1" applyFont="1" applyBorder="1"/>
    <xf numFmtId="167" fontId="32" fillId="0" borderId="0" xfId="3" applyNumberFormat="1" applyFont="1" applyBorder="1" applyAlignment="1">
      <alignment horizontal="right"/>
    </xf>
    <xf numFmtId="0" fontId="46" fillId="0" borderId="0" xfId="9" applyFont="1" applyBorder="1" applyAlignment="1">
      <alignment horizontal="left"/>
    </xf>
    <xf numFmtId="170" fontId="6" fillId="3" borderId="0" xfId="3" applyNumberFormat="1" applyFont="1" applyFill="1" applyBorder="1" applyAlignment="1">
      <alignment horizontal="center"/>
    </xf>
    <xf numFmtId="183" fontId="6" fillId="3" borderId="0" xfId="3" applyNumberFormat="1" applyFont="1" applyFill="1" applyBorder="1" applyAlignment="1">
      <alignment horizontal="right"/>
    </xf>
    <xf numFmtId="0" fontId="27" fillId="0" borderId="0" xfId="9" applyFont="1" applyBorder="1"/>
    <xf numFmtId="165" fontId="6" fillId="3" borderId="5" xfId="3" applyNumberFormat="1" applyFont="1" applyFill="1" applyBorder="1" applyAlignment="1" applyProtection="1">
      <alignment horizontal="center"/>
    </xf>
    <xf numFmtId="0" fontId="7" fillId="2" borderId="6" xfId="9" applyFont="1" applyFill="1" applyBorder="1" applyAlignment="1" applyProtection="1">
      <alignment horizontal="center"/>
    </xf>
    <xf numFmtId="0" fontId="7" fillId="2" borderId="7" xfId="9" applyFont="1" applyFill="1" applyBorder="1" applyAlignment="1" applyProtection="1">
      <alignment horizontal="center"/>
    </xf>
    <xf numFmtId="165" fontId="6" fillId="3" borderId="5" xfId="9" applyNumberFormat="1" applyFont="1" applyFill="1" applyBorder="1" applyAlignment="1" applyProtection="1">
      <alignment horizontal="center"/>
    </xf>
    <xf numFmtId="0" fontId="7" fillId="2" borderId="14" xfId="9" applyFont="1" applyFill="1" applyBorder="1" applyAlignment="1" applyProtection="1">
      <alignment horizontal="center"/>
    </xf>
    <xf numFmtId="0" fontId="7" fillId="2" borderId="15" xfId="9" applyFont="1" applyFill="1" applyBorder="1" applyAlignment="1" applyProtection="1">
      <alignment horizontal="center"/>
    </xf>
    <xf numFmtId="165" fontId="6" fillId="3" borderId="6" xfId="9" applyNumberFormat="1" applyFont="1" applyFill="1" applyBorder="1" applyAlignment="1" applyProtection="1">
      <alignment horizontal="center"/>
    </xf>
    <xf numFmtId="165" fontId="6" fillId="3" borderId="14" xfId="9" applyNumberFormat="1" applyFont="1" applyFill="1" applyBorder="1" applyAlignment="1" applyProtection="1">
      <alignment horizontal="center"/>
    </xf>
    <xf numFmtId="165" fontId="6" fillId="3" borderId="14" xfId="3" applyNumberFormat="1" applyFont="1" applyFill="1" applyBorder="1" applyAlignment="1" applyProtection="1">
      <alignment horizontal="center"/>
    </xf>
    <xf numFmtId="165" fontId="7" fillId="3" borderId="6" xfId="9" applyNumberFormat="1" applyFont="1" applyFill="1" applyBorder="1" applyAlignment="1" applyProtection="1">
      <alignment horizontal="center"/>
    </xf>
    <xf numFmtId="165" fontId="6" fillId="3" borderId="7" xfId="9" applyNumberFormat="1" applyFont="1" applyFill="1" applyBorder="1" applyAlignment="1" applyProtection="1">
      <alignment horizontal="center"/>
    </xf>
    <xf numFmtId="0" fontId="7" fillId="2" borderId="44" xfId="9" applyFont="1" applyFill="1" applyBorder="1" applyProtection="1"/>
    <xf numFmtId="0" fontId="6" fillId="2" borderId="25" xfId="9" applyFont="1" applyFill="1" applyBorder="1"/>
    <xf numFmtId="0" fontId="64" fillId="0" borderId="0" xfId="9" applyFont="1" applyBorder="1"/>
    <xf numFmtId="0" fontId="27" fillId="0" borderId="5" xfId="9" applyFont="1" applyBorder="1" applyAlignment="1" applyProtection="1"/>
    <xf numFmtId="0" fontId="3" fillId="2" borderId="14" xfId="9" applyFont="1" applyFill="1" applyBorder="1" applyAlignment="1" applyProtection="1">
      <alignment horizontal="center"/>
    </xf>
    <xf numFmtId="0" fontId="3" fillId="2" borderId="15" xfId="9" applyFont="1" applyFill="1" applyBorder="1" applyProtection="1"/>
    <xf numFmtId="0" fontId="3" fillId="2" borderId="15" xfId="9" applyFont="1" applyFill="1" applyBorder="1" applyAlignment="1" applyProtection="1">
      <alignment horizontal="center"/>
    </xf>
    <xf numFmtId="0" fontId="3" fillId="2" borderId="44" xfId="9" applyFont="1" applyFill="1" applyBorder="1" applyProtection="1"/>
    <xf numFmtId="168" fontId="4" fillId="3" borderId="12" xfId="9" applyNumberFormat="1" applyFont="1" applyFill="1" applyBorder="1" applyProtection="1"/>
    <xf numFmtId="168" fontId="4" fillId="3" borderId="13" xfId="9" applyNumberFormat="1" applyFont="1" applyFill="1" applyBorder="1" applyProtection="1"/>
    <xf numFmtId="168" fontId="27" fillId="0" borderId="0" xfId="9" applyNumberFormat="1" applyFont="1" applyBorder="1" applyAlignment="1" applyProtection="1">
      <alignment horizontal="left"/>
    </xf>
    <xf numFmtId="168" fontId="46" fillId="0" borderId="0" xfId="9" applyNumberFormat="1" applyFont="1" applyBorder="1" applyAlignment="1" applyProtection="1">
      <alignment horizontal="left"/>
    </xf>
    <xf numFmtId="168" fontId="32" fillId="0" borderId="0" xfId="9" applyNumberFormat="1" applyFont="1" applyBorder="1" applyProtection="1"/>
    <xf numFmtId="168" fontId="7" fillId="2" borderId="37" xfId="9" applyNumberFormat="1" applyFont="1" applyFill="1" applyBorder="1" applyAlignment="1" applyProtection="1">
      <alignment horizontal="center"/>
    </xf>
    <xf numFmtId="168" fontId="7" fillId="2" borderId="37" xfId="9" applyNumberFormat="1" applyFont="1" applyFill="1" applyBorder="1" applyAlignment="1" applyProtection="1">
      <alignment horizontal="right"/>
    </xf>
    <xf numFmtId="168" fontId="16" fillId="3" borderId="6" xfId="9" applyNumberFormat="1" applyFont="1" applyFill="1" applyBorder="1" applyAlignment="1" applyProtection="1">
      <alignment horizontal="right"/>
    </xf>
    <xf numFmtId="168" fontId="16" fillId="3" borderId="7" xfId="9" applyNumberFormat="1" applyFont="1" applyFill="1" applyBorder="1" applyAlignment="1" applyProtection="1">
      <alignment horizontal="right"/>
    </xf>
    <xf numFmtId="0" fontId="19" fillId="0" borderId="0" xfId="11" applyFont="1" applyBorder="1"/>
    <xf numFmtId="0" fontId="27" fillId="0" borderId="1" xfId="11" applyFont="1" applyBorder="1" applyAlignment="1" applyProtection="1"/>
    <xf numFmtId="0" fontId="3" fillId="2" borderId="14" xfId="11" applyFont="1" applyFill="1" applyBorder="1" applyAlignment="1" applyProtection="1">
      <alignment horizontal="center"/>
    </xf>
    <xf numFmtId="0" fontId="3" fillId="2" borderId="15" xfId="11" applyFont="1" applyFill="1" applyBorder="1" applyAlignment="1" applyProtection="1">
      <alignment horizontal="center"/>
    </xf>
    <xf numFmtId="0" fontId="27" fillId="0" borderId="0" xfId="11" applyFont="1" applyBorder="1" applyAlignment="1" applyProtection="1"/>
    <xf numFmtId="0" fontId="3" fillId="2" borderId="44" xfId="11" applyFont="1" applyFill="1" applyBorder="1" applyAlignment="1" applyProtection="1">
      <alignment horizontal="center"/>
    </xf>
    <xf numFmtId="0" fontId="3" fillId="2" borderId="37" xfId="11" applyFont="1" applyFill="1" applyBorder="1" applyAlignment="1" applyProtection="1">
      <alignment horizontal="center"/>
    </xf>
    <xf numFmtId="0" fontId="4" fillId="0" borderId="0" xfId="11" applyFont="1" applyBorder="1" applyAlignment="1">
      <alignment horizontal="center"/>
    </xf>
    <xf numFmtId="0" fontId="3" fillId="2" borderId="10" xfId="11" applyFont="1" applyFill="1" applyBorder="1" applyAlignment="1">
      <alignment horizontal="center" wrapText="1"/>
    </xf>
    <xf numFmtId="0" fontId="3" fillId="2" borderId="10" xfId="11" applyFont="1" applyFill="1" applyBorder="1" applyAlignment="1">
      <alignment horizontal="right" wrapText="1"/>
    </xf>
    <xf numFmtId="0" fontId="3" fillId="2" borderId="0" xfId="11" applyFont="1" applyFill="1" applyBorder="1" applyAlignment="1">
      <alignment horizontal="center" wrapText="1"/>
    </xf>
    <xf numFmtId="0" fontId="3" fillId="2" borderId="5" xfId="11" applyFont="1" applyFill="1" applyBorder="1" applyAlignment="1">
      <alignment horizontal="center" wrapText="1"/>
    </xf>
    <xf numFmtId="167" fontId="65" fillId="3" borderId="0" xfId="7" applyNumberFormat="1" applyFont="1" applyFill="1" applyBorder="1" applyAlignment="1">
      <alignment horizontal="right" wrapText="1"/>
    </xf>
    <xf numFmtId="43" fontId="65" fillId="3" borderId="0" xfId="7" applyFont="1" applyFill="1" applyBorder="1" applyAlignment="1">
      <alignment horizontal="right" wrapText="1"/>
    </xf>
    <xf numFmtId="0" fontId="46" fillId="0" borderId="0" xfId="11" applyFont="1" applyBorder="1"/>
    <xf numFmtId="39" fontId="46" fillId="0" borderId="0" xfId="11" applyNumberFormat="1" applyFont="1" applyFill="1" applyBorder="1" applyAlignment="1" applyProtection="1">
      <alignment horizontal="right"/>
    </xf>
    <xf numFmtId="4" fontId="46" fillId="0" borderId="0" xfId="11" applyNumberFormat="1" applyFont="1" applyFill="1" applyBorder="1" applyAlignment="1" applyProtection="1">
      <alignment horizontal="right"/>
    </xf>
    <xf numFmtId="4" fontId="46" fillId="0" borderId="0" xfId="11" applyNumberFormat="1" applyFont="1" applyBorder="1" applyAlignment="1">
      <alignment horizontal="right"/>
    </xf>
    <xf numFmtId="0" fontId="38" fillId="0" borderId="0" xfId="11" applyFont="1" applyBorder="1"/>
    <xf numFmtId="0" fontId="7" fillId="2" borderId="48" xfId="11" applyFont="1" applyFill="1" applyBorder="1" applyAlignment="1">
      <alignment horizontal="center" wrapText="1"/>
    </xf>
    <xf numFmtId="0" fontId="7" fillId="2" borderId="42" xfId="11" applyFont="1" applyFill="1" applyBorder="1" applyAlignment="1">
      <alignment horizontal="center" wrapText="1"/>
    </xf>
    <xf numFmtId="0" fontId="6" fillId="0" borderId="0" xfId="11" applyFont="1" applyBorder="1" applyAlignment="1">
      <alignment horizontal="center"/>
    </xf>
    <xf numFmtId="0" fontId="7" fillId="2" borderId="14" xfId="11" applyFont="1" applyFill="1" applyBorder="1" applyAlignment="1">
      <alignment horizontal="center" wrapText="1"/>
    </xf>
    <xf numFmtId="0" fontId="7" fillId="2" borderId="15" xfId="11" applyFont="1" applyFill="1" applyBorder="1" applyAlignment="1">
      <alignment horizontal="center" wrapText="1"/>
    </xf>
    <xf numFmtId="0" fontId="27" fillId="0" borderId="0" xfId="11" applyFont="1" applyBorder="1" applyAlignment="1" applyProtection="1">
      <alignment horizontal="center"/>
    </xf>
    <xf numFmtId="0" fontId="38" fillId="0" borderId="0" xfId="11" applyFont="1" applyBorder="1" applyAlignment="1">
      <alignment vertical="center"/>
    </xf>
    <xf numFmtId="0" fontId="3" fillId="2" borderId="0" xfId="11" applyFont="1" applyFill="1" applyBorder="1" applyAlignment="1">
      <alignment horizontal="center" vertical="center" wrapText="1"/>
    </xf>
    <xf numFmtId="0" fontId="3" fillId="2" borderId="5" xfId="11" applyFont="1" applyFill="1" applyBorder="1" applyAlignment="1">
      <alignment horizontal="center" vertical="center" wrapText="1"/>
    </xf>
    <xf numFmtId="165" fontId="6" fillId="0" borderId="0" xfId="11" applyNumberFormat="1" applyFont="1" applyFill="1" applyBorder="1" applyAlignment="1">
      <alignment horizontal="right" vertical="center" wrapText="1"/>
    </xf>
    <xf numFmtId="165" fontId="65" fillId="0" borderId="5" xfId="7" applyNumberFormat="1" applyFont="1" applyFill="1" applyBorder="1" applyAlignment="1">
      <alignment horizontal="right" vertical="center" wrapText="1"/>
    </xf>
    <xf numFmtId="0" fontId="27" fillId="0" borderId="0" xfId="11" applyFont="1" applyBorder="1" applyAlignment="1" applyProtection="1">
      <alignment vertical="center"/>
    </xf>
    <xf numFmtId="0" fontId="3" fillId="2" borderId="42" xfId="11" applyFont="1" applyFill="1" applyBorder="1" applyAlignment="1">
      <alignment horizontal="center" vertical="center" wrapText="1"/>
    </xf>
    <xf numFmtId="0" fontId="3" fillId="2" borderId="42" xfId="11" applyFont="1" applyFill="1" applyBorder="1" applyAlignment="1">
      <alignment horizontal="right" vertical="center" wrapText="1"/>
    </xf>
    <xf numFmtId="0" fontId="46" fillId="0" borderId="0" xfId="11" applyFont="1" applyBorder="1" applyAlignment="1">
      <alignment vertical="center"/>
    </xf>
    <xf numFmtId="39" fontId="50" fillId="0" borderId="0" xfId="11" applyNumberFormat="1" applyFont="1" applyFill="1" applyBorder="1" applyAlignment="1" applyProtection="1">
      <alignment horizontal="right" vertical="center"/>
    </xf>
    <xf numFmtId="4" fontId="50" fillId="0" borderId="0" xfId="11" applyNumberFormat="1" applyFont="1" applyFill="1" applyBorder="1" applyAlignment="1" applyProtection="1">
      <alignment horizontal="right" vertical="center"/>
    </xf>
    <xf numFmtId="0" fontId="46" fillId="0" borderId="0" xfId="8" applyFont="1" applyAlignment="1">
      <alignment vertical="center"/>
    </xf>
    <xf numFmtId="4" fontId="50" fillId="0" borderId="0" xfId="11" applyNumberFormat="1" applyFont="1" applyBorder="1" applyAlignment="1">
      <alignment horizontal="right" vertical="center"/>
    </xf>
    <xf numFmtId="0" fontId="27" fillId="0" borderId="0" xfId="9" applyFont="1" applyBorder="1" applyAlignment="1" applyProtection="1">
      <alignment horizontal="center"/>
    </xf>
    <xf numFmtId="165" fontId="46" fillId="3" borderId="0" xfId="9" applyNumberFormat="1" applyFont="1" applyFill="1" applyBorder="1" applyAlignment="1" applyProtection="1">
      <alignment horizontal="right"/>
    </xf>
    <xf numFmtId="165" fontId="46" fillId="3" borderId="0" xfId="9" applyNumberFormat="1" applyFont="1" applyFill="1" applyBorder="1" applyProtection="1"/>
    <xf numFmtId="165" fontId="46" fillId="3" borderId="0" xfId="9" applyNumberFormat="1" applyFont="1" applyFill="1" applyBorder="1" applyAlignment="1" applyProtection="1"/>
    <xf numFmtId="4" fontId="6" fillId="3" borderId="0" xfId="9" applyNumberFormat="1" applyFont="1" applyFill="1" applyBorder="1" applyAlignment="1">
      <alignment horizontal="center"/>
    </xf>
    <xf numFmtId="4" fontId="6" fillId="3" borderId="5" xfId="9" applyNumberFormat="1" applyFont="1" applyFill="1" applyBorder="1" applyAlignment="1">
      <alignment horizontal="center"/>
    </xf>
    <xf numFmtId="0" fontId="6" fillId="0" borderId="0" xfId="9" applyFont="1" applyAlignment="1">
      <alignment horizontal="center" vertical="center"/>
    </xf>
    <xf numFmtId="0" fontId="6" fillId="0" borderId="0" xfId="9" applyFont="1" applyBorder="1" applyAlignment="1">
      <alignment horizontal="center" vertical="center"/>
    </xf>
    <xf numFmtId="4" fontId="6" fillId="3" borderId="0" xfId="9" applyNumberFormat="1" applyFont="1" applyFill="1" applyBorder="1" applyAlignment="1" applyProtection="1">
      <alignment horizontal="center"/>
    </xf>
    <xf numFmtId="4" fontId="6" fillId="3" borderId="0" xfId="3" applyNumberFormat="1" applyFont="1" applyFill="1" applyBorder="1" applyAlignment="1">
      <alignment horizontal="center"/>
    </xf>
    <xf numFmtId="4" fontId="6" fillId="3" borderId="0" xfId="3" applyNumberFormat="1" applyFont="1" applyFill="1" applyBorder="1" applyAlignment="1" applyProtection="1">
      <alignment horizontal="center"/>
    </xf>
    <xf numFmtId="4" fontId="6" fillId="3" borderId="0" xfId="9" quotePrefix="1" applyNumberFormat="1" applyFont="1" applyFill="1" applyBorder="1" applyAlignment="1" applyProtection="1">
      <alignment horizontal="center"/>
    </xf>
    <xf numFmtId="4" fontId="6" fillId="3" borderId="5" xfId="9" applyNumberFormat="1" applyFont="1" applyFill="1" applyBorder="1" applyAlignment="1" applyProtection="1">
      <alignment horizontal="center"/>
    </xf>
    <xf numFmtId="0" fontId="7" fillId="2" borderId="48" xfId="9" applyFont="1" applyFill="1" applyBorder="1" applyAlignment="1" applyProtection="1">
      <alignment horizontal="center" vertical="center" wrapText="1"/>
    </xf>
    <xf numFmtId="0" fontId="7" fillId="2" borderId="42" xfId="9" applyFont="1" applyFill="1" applyBorder="1" applyAlignment="1" applyProtection="1">
      <alignment horizontal="center" vertical="center" wrapText="1"/>
    </xf>
    <xf numFmtId="0" fontId="3" fillId="2" borderId="6" xfId="11" applyFont="1" applyFill="1" applyBorder="1" applyAlignment="1">
      <alignment horizontal="center"/>
    </xf>
    <xf numFmtId="0" fontId="3" fillId="2" borderId="7" xfId="11" applyFont="1" applyFill="1" applyBorder="1" applyAlignment="1">
      <alignment horizontal="center"/>
    </xf>
    <xf numFmtId="167" fontId="46" fillId="3" borderId="0" xfId="5" applyNumberFormat="1" applyFont="1" applyFill="1" applyBorder="1"/>
    <xf numFmtId="167" fontId="46" fillId="3" borderId="0" xfId="5" applyNumberFormat="1" applyFont="1" applyFill="1" applyBorder="1" applyAlignment="1">
      <alignment horizontal="right"/>
    </xf>
    <xf numFmtId="0" fontId="46" fillId="0" borderId="0" xfId="11" applyFont="1" applyAlignment="1">
      <alignment horizontal="left"/>
    </xf>
    <xf numFmtId="0" fontId="46" fillId="0" borderId="0" xfId="11" applyFont="1" applyAlignment="1">
      <alignment horizontal="center"/>
    </xf>
    <xf numFmtId="0" fontId="46" fillId="0" borderId="0" xfId="11" applyFont="1" applyBorder="1" applyAlignment="1">
      <alignment horizontal="left"/>
    </xf>
    <xf numFmtId="0" fontId="27" fillId="0" borderId="0" xfId="11" applyFont="1" applyBorder="1" applyAlignment="1"/>
    <xf numFmtId="0" fontId="3" fillId="2" borderId="44" xfId="11" applyFont="1" applyFill="1" applyBorder="1" applyAlignment="1">
      <alignment horizontal="center"/>
    </xf>
    <xf numFmtId="0" fontId="27" fillId="0" borderId="5" xfId="9" applyFont="1" applyBorder="1" applyAlignment="1"/>
    <xf numFmtId="165" fontId="6" fillId="3" borderId="0" xfId="2" applyNumberFormat="1" applyFont="1" applyFill="1" applyBorder="1" applyAlignment="1">
      <alignment horizontal="center"/>
    </xf>
    <xf numFmtId="0" fontId="3" fillId="2" borderId="37" xfId="9" applyFont="1" applyFill="1" applyBorder="1" applyAlignment="1" applyProtection="1">
      <protection locked="0"/>
    </xf>
    <xf numFmtId="0" fontId="3" fillId="2" borderId="0" xfId="9" applyFont="1" applyFill="1" applyBorder="1" applyAlignment="1" applyProtection="1">
      <protection locked="0"/>
    </xf>
    <xf numFmtId="0" fontId="3" fillId="2" borderId="5" xfId="9" applyFont="1" applyFill="1" applyBorder="1" applyAlignment="1" applyProtection="1">
      <alignment horizontal="center"/>
      <protection locked="0"/>
    </xf>
    <xf numFmtId="0" fontId="3" fillId="2" borderId="0" xfId="9" applyFont="1" applyFill="1" applyBorder="1" applyAlignment="1" applyProtection="1">
      <alignment horizontal="center"/>
      <protection locked="0"/>
    </xf>
    <xf numFmtId="0" fontId="46" fillId="0" borderId="0" xfId="9" applyFont="1" applyFill="1" applyBorder="1" applyAlignment="1">
      <alignment horizontal="left"/>
    </xf>
    <xf numFmtId="167" fontId="46" fillId="3" borderId="0" xfId="2" applyNumberFormat="1" applyFont="1" applyFill="1" applyBorder="1"/>
    <xf numFmtId="0" fontId="46" fillId="0" borderId="0" xfId="9" applyFont="1" applyAlignment="1">
      <alignment horizontal="left"/>
    </xf>
    <xf numFmtId="0" fontId="50" fillId="0" borderId="0" xfId="9" applyFont="1" applyAlignment="1">
      <alignment horizontal="left"/>
    </xf>
    <xf numFmtId="167" fontId="46" fillId="3" borderId="0" xfId="2" applyNumberFormat="1" applyFont="1" applyFill="1" applyBorder="1" applyAlignment="1">
      <alignment horizontal="right"/>
    </xf>
    <xf numFmtId="167" fontId="46" fillId="0" borderId="0" xfId="2" applyNumberFormat="1" applyFont="1" applyBorder="1" applyAlignment="1">
      <alignment horizontal="right"/>
    </xf>
    <xf numFmtId="167" fontId="46" fillId="0" borderId="0" xfId="2" applyNumberFormat="1" applyFont="1" applyBorder="1"/>
    <xf numFmtId="0" fontId="28" fillId="0" borderId="1" xfId="9" applyFont="1" applyBorder="1" applyAlignment="1"/>
    <xf numFmtId="0" fontId="3" fillId="6" borderId="48" xfId="9" applyFont="1" applyFill="1" applyBorder="1" applyAlignment="1">
      <alignment horizontal="center" vertical="center" wrapText="1"/>
    </xf>
    <xf numFmtId="0" fontId="3" fillId="6" borderId="50" xfId="9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center"/>
    </xf>
    <xf numFmtId="0" fontId="3" fillId="2" borderId="47" xfId="9" applyFont="1" applyFill="1" applyBorder="1" applyAlignment="1">
      <alignment horizontal="center"/>
    </xf>
    <xf numFmtId="0" fontId="3" fillId="2" borderId="6" xfId="9" applyFont="1" applyFill="1" applyBorder="1" applyAlignment="1">
      <alignment horizontal="center"/>
    </xf>
    <xf numFmtId="0" fontId="3" fillId="2" borderId="7" xfId="9" applyFont="1" applyFill="1" applyBorder="1" applyAlignment="1">
      <alignment horizontal="center"/>
    </xf>
    <xf numFmtId="168" fontId="6" fillId="3" borderId="6" xfId="2" applyNumberFormat="1" applyFont="1" applyFill="1" applyBorder="1" applyAlignment="1">
      <alignment horizontal="center"/>
    </xf>
    <xf numFmtId="0" fontId="3" fillId="2" borderId="44" xfId="9" applyFont="1" applyFill="1" applyBorder="1" applyAlignment="1">
      <alignment horizontal="center"/>
    </xf>
    <xf numFmtId="0" fontId="39" fillId="6" borderId="33" xfId="0" applyFont="1" applyFill="1" applyBorder="1" applyAlignment="1">
      <alignment horizontal="center" wrapText="1" readingOrder="1"/>
    </xf>
    <xf numFmtId="0" fontId="39" fillId="6" borderId="33" xfId="0" applyFont="1" applyFill="1" applyBorder="1" applyAlignment="1">
      <alignment horizontal="center" vertical="center" wrapText="1" readingOrder="1"/>
    </xf>
    <xf numFmtId="0" fontId="39" fillId="6" borderId="51" xfId="0" applyFont="1" applyFill="1" applyBorder="1" applyAlignment="1">
      <alignment horizontal="left" wrapText="1" readingOrder="1"/>
    </xf>
    <xf numFmtId="0" fontId="39" fillId="6" borderId="52" xfId="0" applyFont="1" applyFill="1" applyBorder="1" applyAlignment="1">
      <alignment horizontal="left" wrapText="1" readingOrder="1"/>
    </xf>
    <xf numFmtId="0" fontId="41" fillId="6" borderId="53" xfId="0" applyFont="1" applyFill="1" applyBorder="1" applyAlignment="1">
      <alignment horizontal="left" wrapText="1" readingOrder="1"/>
    </xf>
    <xf numFmtId="0" fontId="41" fillId="6" borderId="54" xfId="0" applyFont="1" applyFill="1" applyBorder="1" applyAlignment="1">
      <alignment horizontal="left" wrapText="1" readingOrder="1"/>
    </xf>
    <xf numFmtId="0" fontId="39" fillId="6" borderId="55" xfId="0" applyFont="1" applyFill="1" applyBorder="1" applyAlignment="1">
      <alignment horizontal="left" wrapText="1" readingOrder="1"/>
    </xf>
    <xf numFmtId="0" fontId="39" fillId="6" borderId="55" xfId="0" applyFont="1" applyFill="1" applyBorder="1" applyAlignment="1">
      <alignment wrapText="1" readingOrder="1"/>
    </xf>
    <xf numFmtId="170" fontId="46" fillId="0" borderId="0" xfId="0" applyNumberFormat="1" applyFont="1"/>
    <xf numFmtId="43" fontId="46" fillId="0" borderId="0" xfId="0" applyNumberFormat="1" applyFont="1"/>
    <xf numFmtId="4" fontId="41" fillId="0" borderId="34" xfId="0" applyNumberFormat="1" applyFont="1" applyBorder="1" applyAlignment="1">
      <alignment horizontal="center" wrapText="1" readingOrder="1"/>
    </xf>
    <xf numFmtId="4" fontId="41" fillId="0" borderId="35" xfId="0" applyNumberFormat="1" applyFont="1" applyBorder="1" applyAlignment="1">
      <alignment horizontal="center" wrapText="1" readingOrder="1"/>
    </xf>
    <xf numFmtId="4" fontId="41" fillId="0" borderId="36" xfId="0" applyNumberFormat="1" applyFont="1" applyBorder="1" applyAlignment="1">
      <alignment horizontal="center" wrapText="1" readingOrder="1"/>
    </xf>
    <xf numFmtId="4" fontId="41" fillId="7" borderId="0" xfId="0" applyNumberFormat="1" applyFont="1" applyFill="1" applyAlignment="1">
      <alignment horizontal="center" wrapText="1" readingOrder="1"/>
    </xf>
    <xf numFmtId="4" fontId="41" fillId="0" borderId="34" xfId="0" applyNumberFormat="1" applyFont="1" applyBorder="1" applyAlignment="1">
      <alignment horizontal="center" vertical="center" wrapText="1" readingOrder="1"/>
    </xf>
    <xf numFmtId="4" fontId="41" fillId="0" borderId="35" xfId="0" applyNumberFormat="1" applyFont="1" applyBorder="1" applyAlignment="1">
      <alignment horizontal="center" vertical="center" wrapText="1" readingOrder="1"/>
    </xf>
    <xf numFmtId="4" fontId="41" fillId="0" borderId="36" xfId="0" applyNumberFormat="1" applyFont="1" applyBorder="1" applyAlignment="1">
      <alignment horizontal="center" vertical="center" wrapText="1" readingOrder="1"/>
    </xf>
    <xf numFmtId="4" fontId="41" fillId="0" borderId="36" xfId="0" applyNumberFormat="1" applyFont="1" applyBorder="1" applyAlignment="1">
      <alignment horizontal="center" wrapText="1"/>
    </xf>
    <xf numFmtId="4" fontId="41" fillId="15" borderId="0" xfId="0" applyNumberFormat="1" applyFont="1" applyFill="1" applyAlignment="1">
      <alignment horizontal="center" wrapText="1" readingOrder="1"/>
    </xf>
    <xf numFmtId="4" fontId="33" fillId="15" borderId="0" xfId="0" applyNumberFormat="1" applyFont="1" applyFill="1" applyAlignment="1">
      <alignment horizontal="center"/>
    </xf>
    <xf numFmtId="4" fontId="39" fillId="0" borderId="36" xfId="0" applyNumberFormat="1" applyFont="1" applyBorder="1" applyAlignment="1">
      <alignment horizontal="center" wrapText="1" readingOrder="1"/>
    </xf>
    <xf numFmtId="0" fontId="3" fillId="2" borderId="0" xfId="9" applyFont="1" applyFill="1" applyBorder="1" applyAlignment="1" applyProtection="1">
      <alignment horizontal="center"/>
    </xf>
    <xf numFmtId="165" fontId="6" fillId="3" borderId="0" xfId="6" applyNumberFormat="1" applyFont="1" applyFill="1" applyBorder="1"/>
    <xf numFmtId="2" fontId="6" fillId="3" borderId="0" xfId="3" applyNumberFormat="1" applyFont="1" applyFill="1" applyBorder="1" applyAlignment="1">
      <alignment horizontal="center"/>
    </xf>
    <xf numFmtId="0" fontId="38" fillId="0" borderId="5" xfId="9" applyFont="1" applyBorder="1"/>
    <xf numFmtId="0" fontId="3" fillId="6" borderId="42" xfId="9" applyFont="1" applyFill="1" applyBorder="1"/>
    <xf numFmtId="167" fontId="68" fillId="0" borderId="0" xfId="12" applyNumberFormat="1" applyFont="1" applyFill="1" applyBorder="1"/>
    <xf numFmtId="167" fontId="69" fillId="0" borderId="0" xfId="12" applyNumberFormat="1" applyFont="1" applyBorder="1"/>
    <xf numFmtId="167" fontId="68" fillId="0" borderId="0" xfId="12" applyNumberFormat="1" applyFont="1" applyBorder="1"/>
    <xf numFmtId="167" fontId="68" fillId="16" borderId="0" xfId="12" applyNumberFormat="1" applyFont="1" applyFill="1" applyBorder="1"/>
    <xf numFmtId="0" fontId="69" fillId="0" borderId="0" xfId="0" applyFont="1" applyBorder="1"/>
    <xf numFmtId="168" fontId="16" fillId="4" borderId="0" xfId="9" applyNumberFormat="1" applyFont="1" applyFill="1"/>
    <xf numFmtId="168" fontId="15" fillId="4" borderId="0" xfId="0" applyNumberFormat="1" applyFont="1" applyFill="1"/>
    <xf numFmtId="168" fontId="7" fillId="4" borderId="0" xfId="0" applyNumberFormat="1" applyFont="1" applyFill="1"/>
    <xf numFmtId="168" fontId="43" fillId="4" borderId="0" xfId="0" applyNumberFormat="1" applyFont="1" applyFill="1"/>
    <xf numFmtId="168" fontId="16" fillId="4" borderId="0" xfId="0" applyNumberFormat="1" applyFont="1" applyFill="1"/>
    <xf numFmtId="168" fontId="44" fillId="4" borderId="0" xfId="0" applyNumberFormat="1" applyFont="1" applyFill="1"/>
    <xf numFmtId="168" fontId="15" fillId="4" borderId="2" xfId="0" applyNumberFormat="1" applyFont="1" applyFill="1" applyBorder="1"/>
    <xf numFmtId="168" fontId="7" fillId="4" borderId="2" xfId="0" applyNumberFormat="1" applyFont="1" applyFill="1" applyBorder="1"/>
    <xf numFmtId="168" fontId="6" fillId="4" borderId="0" xfId="0" applyNumberFormat="1" applyFont="1" applyFill="1"/>
    <xf numFmtId="168" fontId="71" fillId="4" borderId="0" xfId="0" applyNumberFormat="1" applyFont="1" applyFill="1"/>
    <xf numFmtId="168" fontId="45" fillId="4" borderId="0" xfId="0" applyNumberFormat="1" applyFont="1" applyFill="1"/>
    <xf numFmtId="168" fontId="16" fillId="4" borderId="0" xfId="9" applyNumberFormat="1" applyFont="1" applyFill="1" applyBorder="1"/>
    <xf numFmtId="168" fontId="6" fillId="4" borderId="0" xfId="9" applyNumberFormat="1" applyFont="1" applyFill="1"/>
    <xf numFmtId="0" fontId="3" fillId="2" borderId="42" xfId="9" quotePrefix="1" applyFont="1" applyFill="1" applyBorder="1" applyAlignment="1">
      <alignment horizontal="center"/>
    </xf>
    <xf numFmtId="0" fontId="2" fillId="0" borderId="0" xfId="9" applyFont="1" applyBorder="1"/>
    <xf numFmtId="43" fontId="7" fillId="0" borderId="0" xfId="4" applyFont="1" applyFill="1" applyBorder="1" applyProtection="1"/>
    <xf numFmtId="0" fontId="6" fillId="0" borderId="0" xfId="11" applyFont="1"/>
    <xf numFmtId="0" fontId="6" fillId="3" borderId="0" xfId="11" applyFont="1" applyFill="1" applyBorder="1" applyAlignment="1">
      <alignment horizontal="center"/>
    </xf>
    <xf numFmtId="0" fontId="6" fillId="2" borderId="0" xfId="11" applyFont="1" applyFill="1" applyBorder="1" applyAlignment="1">
      <alignment horizontal="left"/>
    </xf>
    <xf numFmtId="0" fontId="6" fillId="2" borderId="14" xfId="11" applyFont="1" applyFill="1" applyBorder="1" applyAlignment="1">
      <alignment horizontal="right"/>
    </xf>
    <xf numFmtId="0" fontId="6" fillId="2" borderId="15" xfId="11" applyFont="1" applyFill="1" applyBorder="1" applyAlignment="1">
      <alignment horizontal="right"/>
    </xf>
    <xf numFmtId="0" fontId="6" fillId="3" borderId="7" xfId="11" applyFont="1" applyFill="1" applyBorder="1" applyAlignment="1">
      <alignment horizontal="center"/>
    </xf>
    <xf numFmtId="0" fontId="6" fillId="3" borderId="5" xfId="11" applyFont="1" applyFill="1" applyBorder="1" applyAlignment="1">
      <alignment horizontal="center"/>
    </xf>
    <xf numFmtId="0" fontId="10" fillId="0" borderId="0" xfId="11" applyFont="1" applyAlignment="1">
      <alignment horizontal="left" indent="4"/>
    </xf>
    <xf numFmtId="168" fontId="6" fillId="0" borderId="5" xfId="11" applyNumberFormat="1" applyFont="1" applyFill="1" applyBorder="1" applyAlignment="1" applyProtection="1">
      <alignment horizontal="right"/>
    </xf>
    <xf numFmtId="168" fontId="6" fillId="0" borderId="5" xfId="11" applyNumberFormat="1" applyFont="1" applyBorder="1" applyAlignment="1">
      <alignment horizontal="right"/>
    </xf>
    <xf numFmtId="0" fontId="6" fillId="3" borderId="0" xfId="11" applyFont="1" applyFill="1" applyBorder="1" applyAlignment="1">
      <alignment horizontal="right" wrapText="1"/>
    </xf>
    <xf numFmtId="165" fontId="6" fillId="3" borderId="0" xfId="7" applyNumberFormat="1" applyFont="1" applyFill="1" applyBorder="1" applyAlignment="1">
      <alignment horizontal="right" wrapText="1"/>
    </xf>
    <xf numFmtId="165" fontId="6" fillId="3" borderId="0" xfId="11" applyNumberFormat="1" applyFont="1" applyFill="1" applyBorder="1" applyAlignment="1">
      <alignment horizontal="right" wrapText="1"/>
    </xf>
    <xf numFmtId="43" fontId="6" fillId="3" borderId="0" xfId="12" applyFont="1" applyFill="1" applyBorder="1" applyAlignment="1">
      <alignment horizontal="right" wrapText="1"/>
    </xf>
    <xf numFmtId="170" fontId="6" fillId="3" borderId="0" xfId="11" applyNumberFormat="1" applyFont="1" applyFill="1" applyBorder="1" applyAlignment="1">
      <alignment horizontal="right" wrapText="1"/>
    </xf>
    <xf numFmtId="43" fontId="6" fillId="3" borderId="5" xfId="12" applyFont="1" applyFill="1" applyBorder="1" applyAlignment="1">
      <alignment horizontal="right" wrapText="1"/>
    </xf>
    <xf numFmtId="170" fontId="6" fillId="3" borderId="5" xfId="11" applyNumberFormat="1" applyFont="1" applyFill="1" applyBorder="1" applyAlignment="1">
      <alignment horizontal="right" wrapText="1"/>
    </xf>
    <xf numFmtId="165" fontId="6" fillId="3" borderId="5" xfId="11" applyNumberFormat="1" applyFont="1" applyFill="1" applyBorder="1" applyAlignment="1">
      <alignment horizontal="right" wrapText="1"/>
    </xf>
    <xf numFmtId="165" fontId="6" fillId="3" borderId="5" xfId="7" applyNumberFormat="1" applyFont="1" applyFill="1" applyBorder="1" applyAlignment="1">
      <alignment horizontal="right" wrapText="1"/>
    </xf>
    <xf numFmtId="165" fontId="65" fillId="0" borderId="0" xfId="7" applyNumberFormat="1" applyFont="1" applyFill="1" applyBorder="1" applyAlignment="1">
      <alignment horizontal="right" vertical="center" wrapText="1"/>
    </xf>
    <xf numFmtId="168" fontId="6" fillId="3" borderId="14" xfId="2" applyNumberFormat="1" applyFont="1" applyFill="1" applyBorder="1" applyAlignment="1">
      <alignment horizontal="center"/>
    </xf>
    <xf numFmtId="167" fontId="2" fillId="17" borderId="0" xfId="12" applyNumberFormat="1" applyFont="1" applyFill="1"/>
    <xf numFmtId="166" fontId="77" fillId="0" borderId="0" xfId="0" applyNumberFormat="1" applyFont="1" applyAlignment="1" applyProtection="1">
      <alignment horizontal="left"/>
    </xf>
    <xf numFmtId="167" fontId="6" fillId="3" borderId="0" xfId="2" applyNumberFormat="1" applyFont="1" applyFill="1" applyBorder="1" applyAlignment="1">
      <alignment horizontal="right"/>
    </xf>
    <xf numFmtId="0" fontId="33" fillId="0" borderId="0" xfId="1" applyFont="1" applyFill="1"/>
    <xf numFmtId="184" fontId="78" fillId="17" borderId="0" xfId="0" applyNumberFormat="1" applyFont="1" applyFill="1"/>
    <xf numFmtId="167" fontId="79" fillId="17" borderId="0" xfId="12" applyNumberFormat="1" applyFont="1" applyFill="1"/>
    <xf numFmtId="167" fontId="0" fillId="17" borderId="0" xfId="12" applyNumberFormat="1" applyFont="1" applyFill="1"/>
    <xf numFmtId="167" fontId="76" fillId="17" borderId="0" xfId="12" applyNumberFormat="1" applyFont="1" applyFill="1"/>
    <xf numFmtId="0" fontId="0" fillId="17" borderId="0" xfId="0" applyFill="1"/>
    <xf numFmtId="185" fontId="2" fillId="17" borderId="0" xfId="12" applyNumberFormat="1" applyFont="1" applyFill="1"/>
    <xf numFmtId="167" fontId="0" fillId="17" borderId="0" xfId="0" applyNumberFormat="1" applyFill="1"/>
    <xf numFmtId="167" fontId="76" fillId="17" borderId="0" xfId="0" applyNumberFormat="1" applyFont="1" applyFill="1"/>
    <xf numFmtId="167" fontId="80" fillId="17" borderId="0" xfId="0" applyNumberFormat="1" applyFont="1" applyFill="1"/>
    <xf numFmtId="167" fontId="0" fillId="0" borderId="0" xfId="0" applyNumberFormat="1"/>
    <xf numFmtId="166" fontId="81" fillId="0" borderId="0" xfId="0" applyNumberFormat="1" applyFont="1" applyAlignment="1" applyProtection="1">
      <alignment horizontal="left"/>
      <protection locked="0"/>
    </xf>
    <xf numFmtId="166" fontId="82" fillId="0" borderId="0" xfId="0" applyNumberFormat="1" applyFont="1" applyAlignment="1" applyProtection="1">
      <alignment horizontal="left"/>
      <protection locked="0"/>
    </xf>
    <xf numFmtId="166" fontId="83" fillId="3" borderId="0" xfId="0" applyNumberFormat="1" applyFont="1" applyFill="1" applyAlignment="1" applyProtection="1">
      <alignment horizontal="left"/>
      <protection locked="0"/>
    </xf>
    <xf numFmtId="166" fontId="84" fillId="0" borderId="0" xfId="0" applyNumberFormat="1" applyFont="1" applyAlignment="1" applyProtection="1">
      <alignment horizontal="left"/>
      <protection locked="0"/>
    </xf>
    <xf numFmtId="166" fontId="85" fillId="0" borderId="0" xfId="0" applyNumberFormat="1" applyFont="1" applyAlignment="1" applyProtection="1">
      <alignment horizontal="left"/>
      <protection locked="0"/>
    </xf>
    <xf numFmtId="166" fontId="86" fillId="0" borderId="0" xfId="0" applyNumberFormat="1" applyFont="1" applyAlignment="1" applyProtection="1">
      <alignment horizontal="left"/>
      <protection locked="0"/>
    </xf>
    <xf numFmtId="166" fontId="87" fillId="0" borderId="0" xfId="0" applyNumberFormat="1" applyFont="1" applyAlignment="1" applyProtection="1">
      <alignment horizontal="left"/>
      <protection locked="0"/>
    </xf>
    <xf numFmtId="166" fontId="87" fillId="0" borderId="0" xfId="0" applyNumberFormat="1" applyFont="1" applyProtection="1">
      <protection locked="0"/>
    </xf>
    <xf numFmtId="166" fontId="88" fillId="0" borderId="0" xfId="0" applyNumberFormat="1" applyFont="1" applyAlignment="1" applyProtection="1">
      <alignment horizontal="left"/>
      <protection locked="0"/>
    </xf>
    <xf numFmtId="166" fontId="89" fillId="0" borderId="0" xfId="0" applyNumberFormat="1" applyFont="1" applyAlignment="1" applyProtection="1">
      <alignment horizontal="left"/>
      <protection locked="0"/>
    </xf>
    <xf numFmtId="166" fontId="90" fillId="0" borderId="0" xfId="0" applyNumberFormat="1" applyFont="1" applyAlignment="1" applyProtection="1">
      <alignment horizontal="left"/>
      <protection locked="0"/>
    </xf>
    <xf numFmtId="166" fontId="90" fillId="3" borderId="0" xfId="0" applyNumberFormat="1" applyFont="1" applyFill="1" applyAlignment="1" applyProtection="1">
      <alignment horizontal="left"/>
      <protection locked="0"/>
    </xf>
    <xf numFmtId="0" fontId="91" fillId="3" borderId="0" xfId="0" applyFont="1" applyFill="1"/>
    <xf numFmtId="166" fontId="92" fillId="0" borderId="0" xfId="0" applyNumberFormat="1" applyFont="1" applyAlignment="1" applyProtection="1">
      <alignment horizontal="left"/>
      <protection locked="0"/>
    </xf>
    <xf numFmtId="166" fontId="93" fillId="0" borderId="0" xfId="0" applyNumberFormat="1" applyFont="1" applyAlignment="1" applyProtection="1">
      <alignment horizontal="left"/>
      <protection locked="0"/>
    </xf>
    <xf numFmtId="0" fontId="94" fillId="0" borderId="0" xfId="0" applyFont="1"/>
    <xf numFmtId="166" fontId="95" fillId="3" borderId="0" xfId="0" applyNumberFormat="1" applyFont="1" applyFill="1" applyAlignment="1" applyProtection="1">
      <alignment horizontal="left" indent="2"/>
      <protection locked="0"/>
    </xf>
    <xf numFmtId="166" fontId="95" fillId="0" borderId="0" xfId="0" applyNumberFormat="1" applyFont="1" applyAlignment="1" applyProtection="1">
      <alignment horizontal="left" indent="2"/>
      <protection locked="0"/>
    </xf>
    <xf numFmtId="166" fontId="87" fillId="3" borderId="0" xfId="0" applyNumberFormat="1" applyFont="1" applyFill="1" applyAlignment="1" applyProtection="1">
      <alignment horizontal="left"/>
      <protection locked="0"/>
    </xf>
    <xf numFmtId="166" fontId="96" fillId="0" borderId="0" xfId="0" applyNumberFormat="1" applyFont="1" applyFill="1" applyAlignment="1" applyProtection="1">
      <alignment horizontal="left"/>
      <protection locked="0"/>
    </xf>
    <xf numFmtId="0" fontId="97" fillId="0" borderId="0" xfId="0" applyFont="1"/>
    <xf numFmtId="166" fontId="98" fillId="0" borderId="0" xfId="0" applyNumberFormat="1" applyFont="1" applyAlignment="1" applyProtection="1">
      <alignment horizontal="left"/>
      <protection locked="0"/>
    </xf>
    <xf numFmtId="166" fontId="99" fillId="3" borderId="0" xfId="0" applyNumberFormat="1" applyFont="1" applyFill="1" applyAlignment="1" applyProtection="1">
      <alignment horizontal="left"/>
      <protection locked="0"/>
    </xf>
    <xf numFmtId="166" fontId="95" fillId="3" borderId="0" xfId="0" applyNumberFormat="1" applyFont="1" applyFill="1" applyAlignment="1" applyProtection="1">
      <alignment horizontal="left"/>
      <protection locked="0"/>
    </xf>
    <xf numFmtId="166" fontId="95" fillId="0" borderId="0" xfId="0" applyNumberFormat="1" applyFont="1" applyProtection="1">
      <protection locked="0"/>
    </xf>
    <xf numFmtId="166" fontId="100" fillId="0" borderId="0" xfId="0" applyNumberFormat="1" applyFont="1" applyAlignment="1" applyProtection="1">
      <alignment horizontal="left"/>
      <protection locked="0"/>
    </xf>
    <xf numFmtId="166" fontId="101" fillId="3" borderId="0" xfId="0" applyNumberFormat="1" applyFont="1" applyFill="1" applyBorder="1" applyAlignment="1" applyProtection="1">
      <alignment horizontal="left"/>
    </xf>
    <xf numFmtId="0" fontId="102" fillId="0" borderId="0" xfId="0" applyFont="1" applyAlignment="1">
      <alignment horizontal="left" indent="1"/>
    </xf>
    <xf numFmtId="0" fontId="76" fillId="0" borderId="0" xfId="0" applyFont="1" applyAlignment="1">
      <alignment wrapText="1"/>
    </xf>
    <xf numFmtId="166" fontId="103" fillId="3" borderId="0" xfId="0" applyNumberFormat="1" applyFont="1" applyFill="1" applyAlignment="1" applyProtection="1">
      <alignment horizontal="left"/>
      <protection locked="0"/>
    </xf>
    <xf numFmtId="166" fontId="104" fillId="3" borderId="0" xfId="0" applyNumberFormat="1" applyFont="1" applyFill="1" applyProtection="1">
      <protection locked="0"/>
    </xf>
    <xf numFmtId="166" fontId="105" fillId="3" borderId="0" xfId="0" applyNumberFormat="1" applyFont="1" applyFill="1" applyProtection="1">
      <protection locked="0"/>
    </xf>
    <xf numFmtId="166" fontId="106" fillId="3" borderId="0" xfId="0" applyNumberFormat="1" applyFont="1" applyFill="1" applyAlignment="1" applyProtection="1">
      <alignment horizontal="left"/>
      <protection locked="0"/>
    </xf>
    <xf numFmtId="166" fontId="107" fillId="3" borderId="0" xfId="0" applyNumberFormat="1" applyFont="1" applyFill="1" applyProtection="1">
      <protection locked="0"/>
    </xf>
    <xf numFmtId="177" fontId="114" fillId="13" borderId="6" xfId="31" applyNumberFormat="1" applyFont="1" applyBorder="1"/>
    <xf numFmtId="2" fontId="6" fillId="0" borderId="0" xfId="9" applyNumberFormat="1" applyFont="1" applyBorder="1"/>
    <xf numFmtId="4" fontId="7" fillId="3" borderId="0" xfId="2" applyNumberFormat="1" applyFont="1" applyFill="1" applyBorder="1"/>
    <xf numFmtId="4" fontId="6" fillId="3" borderId="0" xfId="2" applyNumberFormat="1" applyFont="1" applyFill="1" applyBorder="1"/>
    <xf numFmtId="4" fontId="6" fillId="3" borderId="0" xfId="2" applyNumberFormat="1" applyFont="1" applyFill="1" applyBorder="1" applyAlignment="1">
      <alignment horizontal="right"/>
    </xf>
    <xf numFmtId="4" fontId="6" fillId="3" borderId="0" xfId="1" applyNumberFormat="1" applyFont="1" applyFill="1"/>
    <xf numFmtId="4" fontId="7" fillId="3" borderId="5" xfId="1" applyNumberFormat="1" applyFont="1" applyFill="1" applyBorder="1"/>
    <xf numFmtId="4" fontId="6" fillId="0" borderId="0" xfId="9" applyNumberFormat="1" applyFont="1"/>
    <xf numFmtId="4" fontId="6" fillId="0" borderId="0" xfId="9" applyNumberFormat="1" applyFont="1" applyFill="1"/>
    <xf numFmtId="4" fontId="7" fillId="3" borderId="0" xfId="9" applyNumberFormat="1" applyFont="1" applyFill="1"/>
    <xf numFmtId="4" fontId="6" fillId="3" borderId="0" xfId="9" applyNumberFormat="1" applyFont="1" applyFill="1"/>
    <xf numFmtId="4" fontId="7" fillId="3" borderId="5" xfId="3" applyNumberFormat="1" applyFont="1" applyFill="1" applyBorder="1"/>
    <xf numFmtId="4" fontId="6" fillId="3" borderId="0" xfId="3" applyNumberFormat="1" applyFont="1" applyFill="1" applyBorder="1"/>
    <xf numFmtId="4" fontId="6" fillId="0" borderId="0" xfId="3" applyNumberFormat="1" applyFont="1" applyFill="1" applyBorder="1"/>
    <xf numFmtId="4" fontId="7" fillId="3" borderId="0" xfId="3" applyNumberFormat="1" applyFont="1" applyFill="1" applyBorder="1"/>
    <xf numFmtId="4" fontId="15" fillId="3" borderId="0" xfId="9" applyNumberFormat="1" applyFont="1" applyFill="1" applyBorder="1" applyProtection="1"/>
    <xf numFmtId="4" fontId="16" fillId="3" borderId="0" xfId="9" applyNumberFormat="1" applyFont="1" applyFill="1" applyBorder="1" applyProtection="1"/>
    <xf numFmtId="4" fontId="7" fillId="3" borderId="0" xfId="9" applyNumberFormat="1" applyFont="1" applyFill="1" applyBorder="1"/>
    <xf numFmtId="4" fontId="15" fillId="3" borderId="5" xfId="9" applyNumberFormat="1" applyFont="1" applyFill="1" applyBorder="1" applyProtection="1"/>
    <xf numFmtId="4" fontId="46" fillId="0" borderId="0" xfId="9" applyNumberFormat="1" applyFont="1"/>
    <xf numFmtId="181" fontId="33" fillId="3" borderId="0" xfId="9" applyNumberFormat="1" applyFont="1" applyFill="1" applyBorder="1" applyProtection="1"/>
    <xf numFmtId="4" fontId="115" fillId="0" borderId="0" xfId="102" applyNumberFormat="1" applyFont="1"/>
    <xf numFmtId="4" fontId="115" fillId="0" borderId="0" xfId="102" applyNumberFormat="1" applyFont="1"/>
    <xf numFmtId="165" fontId="6" fillId="3" borderId="6" xfId="2" applyNumberFormat="1" applyFont="1" applyFill="1" applyBorder="1" applyAlignment="1">
      <alignment horizontal="center"/>
    </xf>
    <xf numFmtId="0" fontId="117" fillId="0" borderId="0" xfId="0" applyFont="1"/>
    <xf numFmtId="0" fontId="116" fillId="0" borderId="0" xfId="0" applyFont="1"/>
    <xf numFmtId="170" fontId="33" fillId="0" borderId="0" xfId="0" applyNumberFormat="1" applyFont="1"/>
    <xf numFmtId="4" fontId="6" fillId="3" borderId="7" xfId="9" applyNumberFormat="1" applyFont="1" applyFill="1" applyBorder="1" applyAlignment="1" applyProtection="1">
      <alignment horizontal="center"/>
    </xf>
    <xf numFmtId="165" fontId="6" fillId="3" borderId="7" xfId="2" applyNumberFormat="1" applyFont="1" applyFill="1" applyBorder="1" applyAlignment="1">
      <alignment horizontal="center"/>
    </xf>
    <xf numFmtId="165" fontId="6" fillId="3" borderId="5" xfId="2" applyNumberFormat="1" applyFont="1" applyFill="1" applyBorder="1" applyAlignment="1">
      <alignment horizontal="center"/>
    </xf>
    <xf numFmtId="168" fontId="6" fillId="3" borderId="7" xfId="2" applyNumberFormat="1" applyFont="1" applyFill="1" applyBorder="1" applyAlignment="1">
      <alignment horizontal="center"/>
    </xf>
    <xf numFmtId="168" fontId="6" fillId="3" borderId="5" xfId="2" applyNumberFormat="1" applyFont="1" applyFill="1" applyBorder="1" applyAlignment="1">
      <alignment horizontal="center"/>
    </xf>
    <xf numFmtId="168" fontId="6" fillId="3" borderId="15" xfId="2" applyNumberFormat="1" applyFont="1" applyFill="1" applyBorder="1" applyAlignment="1">
      <alignment horizontal="center"/>
    </xf>
    <xf numFmtId="0" fontId="7" fillId="2" borderId="43" xfId="0" applyFont="1" applyFill="1" applyBorder="1" applyAlignment="1" applyProtection="1">
      <alignment horizontal="center"/>
    </xf>
    <xf numFmtId="165" fontId="16" fillId="0" borderId="5" xfId="9" applyNumberFormat="1" applyFont="1" applyFill="1" applyBorder="1"/>
    <xf numFmtId="0" fontId="6" fillId="0" borderId="0" xfId="9" applyFont="1" applyAlignment="1">
      <alignment horizontal="left"/>
    </xf>
    <xf numFmtId="0" fontId="3" fillId="2" borderId="0" xfId="9" applyFont="1" applyFill="1" applyBorder="1" applyAlignment="1" applyProtection="1">
      <alignment horizontal="center"/>
    </xf>
    <xf numFmtId="165" fontId="6" fillId="3" borderId="0" xfId="9" applyNumberFormat="1" applyFont="1" applyFill="1" applyBorder="1" applyAlignment="1" applyProtection="1">
      <alignment horizontal="center"/>
    </xf>
    <xf numFmtId="165" fontId="7" fillId="3" borderId="0" xfId="9" applyNumberFormat="1" applyFont="1" applyFill="1" applyBorder="1" applyAlignment="1" applyProtection="1">
      <alignment horizontal="center"/>
    </xf>
    <xf numFmtId="0" fontId="27" fillId="0" borderId="0" xfId="9" applyFont="1" applyBorder="1" applyAlignment="1" applyProtection="1">
      <alignment horizontal="left"/>
    </xf>
    <xf numFmtId="4" fontId="6" fillId="0" borderId="0" xfId="9" applyNumberFormat="1" applyFont="1" applyBorder="1"/>
    <xf numFmtId="43" fontId="6" fillId="0" borderId="0" xfId="12" applyFont="1" applyBorder="1" applyAlignment="1">
      <alignment horizontal="center"/>
    </xf>
    <xf numFmtId="168" fontId="10" fillId="0" borderId="0" xfId="9" applyNumberFormat="1" applyFont="1" applyBorder="1"/>
    <xf numFmtId="165" fontId="6" fillId="0" borderId="0" xfId="9" applyNumberFormat="1" applyFont="1" applyBorder="1"/>
    <xf numFmtId="165" fontId="6" fillId="3" borderId="15" xfId="3" applyNumberFormat="1" applyFont="1" applyFill="1" applyBorder="1" applyAlignment="1" applyProtection="1">
      <alignment horizontal="center"/>
    </xf>
    <xf numFmtId="0" fontId="6" fillId="2" borderId="45" xfId="9" applyFont="1" applyFill="1" applyBorder="1"/>
    <xf numFmtId="165" fontId="7" fillId="3" borderId="0" xfId="3" applyNumberFormat="1" applyFont="1" applyFill="1" applyBorder="1" applyAlignment="1" applyProtection="1">
      <alignment horizontal="center"/>
    </xf>
    <xf numFmtId="167" fontId="6" fillId="3" borderId="0" xfId="9" applyNumberFormat="1" applyFont="1" applyFill="1" applyBorder="1" applyAlignment="1" applyProtection="1">
      <alignment horizontal="center"/>
    </xf>
    <xf numFmtId="167" fontId="6" fillId="3" borderId="5" xfId="9" applyNumberFormat="1" applyFont="1" applyFill="1" applyBorder="1" applyAlignment="1" applyProtection="1">
      <alignment horizontal="center"/>
    </xf>
    <xf numFmtId="165" fontId="6" fillId="0" borderId="0" xfId="9" applyNumberFormat="1" applyFont="1" applyFill="1" applyBorder="1" applyAlignment="1" applyProtection="1">
      <alignment horizontal="center"/>
    </xf>
    <xf numFmtId="192" fontId="9" fillId="0" borderId="0" xfId="1" applyNumberFormat="1" applyFont="1"/>
    <xf numFmtId="0" fontId="3" fillId="2" borderId="5" xfId="9" applyFont="1" applyFill="1" applyBorder="1" applyAlignment="1" applyProtection="1">
      <alignment horizontal="center"/>
    </xf>
    <xf numFmtId="3" fontId="6" fillId="3" borderId="5" xfId="9" applyNumberFormat="1" applyFont="1" applyFill="1" applyBorder="1"/>
    <xf numFmtId="3" fontId="6" fillId="3" borderId="5" xfId="9" applyNumberFormat="1" applyFont="1" applyFill="1" applyBorder="1" applyProtection="1"/>
    <xf numFmtId="165" fontId="6" fillId="3" borderId="5" xfId="9" applyNumberFormat="1" applyFont="1" applyFill="1" applyBorder="1" applyProtection="1"/>
    <xf numFmtId="172" fontId="7" fillId="2" borderId="5" xfId="9" applyNumberFormat="1" applyFont="1" applyFill="1" applyBorder="1" applyAlignment="1" applyProtection="1">
      <alignment horizontal="center"/>
    </xf>
    <xf numFmtId="168" fontId="6" fillId="3" borderId="7" xfId="9" applyNumberFormat="1" applyFont="1" applyFill="1" applyBorder="1" applyProtection="1"/>
    <xf numFmtId="168" fontId="6" fillId="3" borderId="7" xfId="9" applyNumberFormat="1" applyFont="1" applyFill="1" applyBorder="1" applyAlignment="1" applyProtection="1">
      <alignment horizontal="center"/>
    </xf>
    <xf numFmtId="168" fontId="6" fillId="3" borderId="5" xfId="9" applyNumberFormat="1" applyFont="1" applyFill="1" applyBorder="1" applyAlignment="1" applyProtection="1">
      <alignment horizontal="center"/>
    </xf>
    <xf numFmtId="168" fontId="6" fillId="3" borderId="15" xfId="9" applyNumberFormat="1" applyFont="1" applyFill="1" applyBorder="1" applyAlignment="1" applyProtection="1">
      <alignment horizontal="right"/>
    </xf>
    <xf numFmtId="168" fontId="6" fillId="3" borderId="7" xfId="9" applyNumberFormat="1" applyFont="1" applyFill="1" applyBorder="1" applyAlignment="1" applyProtection="1">
      <alignment horizontal="right"/>
    </xf>
    <xf numFmtId="39" fontId="6" fillId="3" borderId="5" xfId="9" applyNumberFormat="1" applyFont="1" applyFill="1" applyBorder="1" applyAlignment="1" applyProtection="1">
      <alignment horizontal="right"/>
    </xf>
    <xf numFmtId="0" fontId="46" fillId="0" borderId="0" xfId="9" applyFont="1" applyFill="1" applyProtection="1"/>
    <xf numFmtId="165" fontId="32" fillId="0" borderId="0" xfId="9" applyNumberFormat="1" applyFont="1" applyFill="1" applyBorder="1" applyAlignment="1">
      <alignment horizontal="right"/>
    </xf>
    <xf numFmtId="0" fontId="32" fillId="0" borderId="0" xfId="9" applyFont="1" applyFill="1" applyProtection="1"/>
    <xf numFmtId="39" fontId="14" fillId="0" borderId="0" xfId="9" applyNumberFormat="1" applyFont="1" applyFill="1" applyProtection="1"/>
    <xf numFmtId="0" fontId="14" fillId="0" borderId="0" xfId="9" applyFont="1" applyFill="1" applyProtection="1"/>
    <xf numFmtId="0" fontId="14" fillId="0" borderId="0" xfId="9" applyFont="1" applyFill="1" applyBorder="1" applyProtection="1"/>
    <xf numFmtId="167" fontId="27" fillId="0" borderId="0" xfId="12" applyNumberFormat="1" applyFont="1" applyBorder="1" applyAlignment="1" applyProtection="1"/>
    <xf numFmtId="0" fontId="7" fillId="2" borderId="16" xfId="9" applyFont="1" applyFill="1" applyBorder="1" applyProtection="1"/>
    <xf numFmtId="43" fontId="38" fillId="0" borderId="0" xfId="12" applyFont="1"/>
    <xf numFmtId="167" fontId="38" fillId="0" borderId="0" xfId="12" applyNumberFormat="1" applyFont="1"/>
    <xf numFmtId="43" fontId="6" fillId="0" borderId="0" xfId="12" applyFont="1"/>
    <xf numFmtId="43" fontId="46" fillId="0" borderId="0" xfId="12" applyFont="1"/>
    <xf numFmtId="43" fontId="9" fillId="0" borderId="0" xfId="12" applyFont="1"/>
    <xf numFmtId="43" fontId="6" fillId="0" borderId="0" xfId="9" applyNumberFormat="1" applyFont="1"/>
    <xf numFmtId="191" fontId="6" fillId="0" borderId="0" xfId="9" applyNumberFormat="1" applyFont="1"/>
    <xf numFmtId="1" fontId="4" fillId="0" borderId="0" xfId="9" applyNumberFormat="1" applyFont="1" applyBorder="1"/>
    <xf numFmtId="168" fontId="50" fillId="13" borderId="0" xfId="9" applyNumberFormat="1" applyFont="1" applyFill="1" applyBorder="1" applyProtection="1"/>
    <xf numFmtId="0" fontId="50" fillId="13" borderId="0" xfId="9" applyFont="1" applyFill="1" applyBorder="1"/>
    <xf numFmtId="168" fontId="46" fillId="0" borderId="0" xfId="9" applyNumberFormat="1" applyFont="1" applyBorder="1"/>
    <xf numFmtId="165" fontId="50" fillId="13" borderId="0" xfId="9" applyNumberFormat="1" applyFont="1" applyFill="1" applyBorder="1" applyProtection="1"/>
    <xf numFmtId="165" fontId="50" fillId="13" borderId="0" xfId="9" applyNumberFormat="1" applyFont="1" applyFill="1" applyBorder="1"/>
    <xf numFmtId="165" fontId="46" fillId="0" borderId="0" xfId="3" applyNumberFormat="1" applyFont="1" applyBorder="1"/>
    <xf numFmtId="165" fontId="50" fillId="0" borderId="0" xfId="9" applyNumberFormat="1" applyFont="1" applyBorder="1"/>
    <xf numFmtId="0" fontId="10" fillId="0" borderId="0" xfId="9" applyFont="1" applyFill="1" applyBorder="1"/>
    <xf numFmtId="168" fontId="47" fillId="13" borderId="0" xfId="9" applyNumberFormat="1" applyFont="1" applyFill="1" applyBorder="1" applyProtection="1"/>
    <xf numFmtId="0" fontId="47" fillId="13" borderId="0" xfId="9" applyFont="1" applyFill="1" applyBorder="1"/>
    <xf numFmtId="168" fontId="6" fillId="3" borderId="5" xfId="9" applyNumberFormat="1" applyFont="1" applyFill="1" applyBorder="1" applyAlignment="1">
      <alignment horizontal="right"/>
    </xf>
    <xf numFmtId="0" fontId="50" fillId="0" borderId="0" xfId="9" applyFont="1" applyBorder="1"/>
    <xf numFmtId="0" fontId="50" fillId="0" borderId="0" xfId="9" applyFont="1" applyBorder="1" applyAlignment="1">
      <alignment horizontal="center"/>
    </xf>
    <xf numFmtId="37" fontId="46" fillId="3" borderId="0" xfId="7" applyNumberFormat="1" applyFont="1" applyFill="1" applyBorder="1" applyAlignment="1">
      <alignment horizontal="right"/>
    </xf>
    <xf numFmtId="170" fontId="46" fillId="3" borderId="0" xfId="7" applyNumberFormat="1" applyFont="1" applyFill="1" applyBorder="1" applyAlignment="1">
      <alignment horizontal="right"/>
    </xf>
    <xf numFmtId="167" fontId="46" fillId="3" borderId="0" xfId="7" applyNumberFormat="1" applyFont="1" applyFill="1" applyBorder="1" applyAlignment="1">
      <alignment horizontal="right"/>
    </xf>
    <xf numFmtId="170" fontId="46" fillId="0" borderId="0" xfId="11" applyNumberFormat="1" applyFont="1" applyBorder="1"/>
    <xf numFmtId="0" fontId="46" fillId="0" borderId="0" xfId="11" applyFont="1" applyFill="1" applyBorder="1" applyAlignment="1" applyProtection="1"/>
    <xf numFmtId="43" fontId="46" fillId="0" borderId="0" xfId="7" applyFont="1" applyBorder="1"/>
    <xf numFmtId="37" fontId="46" fillId="0" borderId="0" xfId="11" applyNumberFormat="1" applyFont="1" applyFill="1" applyBorder="1" applyAlignment="1" applyProtection="1">
      <alignment horizontal="right"/>
    </xf>
    <xf numFmtId="37" fontId="46" fillId="0" borderId="0" xfId="7" applyNumberFormat="1" applyFont="1" applyFill="1" applyBorder="1" applyAlignment="1" applyProtection="1"/>
    <xf numFmtId="37" fontId="46" fillId="0" borderId="0" xfId="11" applyNumberFormat="1" applyFont="1" applyFill="1" applyBorder="1" applyAlignment="1" applyProtection="1">
      <alignment horizontal="center"/>
    </xf>
    <xf numFmtId="37" fontId="46" fillId="0" borderId="0" xfId="11" quotePrefix="1" applyNumberFormat="1" applyFont="1" applyFill="1" applyBorder="1" applyAlignment="1">
      <alignment horizontal="right"/>
    </xf>
    <xf numFmtId="37" fontId="46" fillId="0" borderId="0" xfId="7" applyNumberFormat="1" applyFont="1" applyFill="1" applyBorder="1" applyAlignment="1"/>
    <xf numFmtId="168" fontId="121" fillId="0" borderId="0" xfId="106" applyNumberFormat="1" applyFont="1" applyFill="1"/>
    <xf numFmtId="0" fontId="23" fillId="0" borderId="0" xfId="11" applyFont="1"/>
    <xf numFmtId="0" fontId="23" fillId="0" borderId="0" xfId="9" applyFont="1"/>
    <xf numFmtId="0" fontId="23" fillId="0" borderId="0" xfId="9" applyFont="1" applyAlignment="1"/>
    <xf numFmtId="0" fontId="6" fillId="6" borderId="14" xfId="9" applyFont="1" applyFill="1" applyBorder="1" applyAlignment="1">
      <alignment horizontal="center"/>
    </xf>
    <xf numFmtId="39" fontId="6" fillId="0" borderId="0" xfId="2" applyNumberFormat="1" applyFont="1" applyAlignment="1">
      <alignment horizontal="center"/>
    </xf>
    <xf numFmtId="39" fontId="6" fillId="0" borderId="12" xfId="2" applyNumberFormat="1" applyFont="1" applyBorder="1" applyAlignment="1">
      <alignment horizontal="center"/>
    </xf>
    <xf numFmtId="39" fontId="6" fillId="0" borderId="0" xfId="9" applyNumberFormat="1" applyFont="1" applyAlignment="1">
      <alignment horizontal="center"/>
    </xf>
    <xf numFmtId="0" fontId="6" fillId="2" borderId="14" xfId="11" applyFont="1" applyFill="1" applyBorder="1" applyAlignment="1">
      <alignment horizontal="center"/>
    </xf>
    <xf numFmtId="39" fontId="6" fillId="0" borderId="12" xfId="2" applyNumberFormat="1" applyFont="1" applyFill="1" applyBorder="1" applyAlignment="1">
      <alignment horizontal="center"/>
    </xf>
    <xf numFmtId="39" fontId="6" fillId="0" borderId="0" xfId="9" applyNumberFormat="1" applyFont="1" applyFill="1" applyBorder="1" applyAlignment="1">
      <alignment horizontal="center"/>
    </xf>
    <xf numFmtId="0" fontId="6" fillId="2" borderId="15" xfId="11" applyFont="1" applyFill="1" applyBorder="1" applyAlignment="1">
      <alignment horizontal="center"/>
    </xf>
    <xf numFmtId="39" fontId="6" fillId="0" borderId="13" xfId="2" applyNumberFormat="1" applyFont="1" applyFill="1" applyBorder="1" applyAlignment="1">
      <alignment horizontal="center"/>
    </xf>
    <xf numFmtId="39" fontId="6" fillId="0" borderId="5" xfId="9" applyNumberFormat="1" applyFont="1" applyFill="1" applyBorder="1" applyAlignment="1">
      <alignment horizontal="center"/>
    </xf>
    <xf numFmtId="0" fontId="3" fillId="6" borderId="38" xfId="9" applyFont="1" applyFill="1" applyBorder="1" applyAlignment="1">
      <alignment horizontal="center"/>
    </xf>
    <xf numFmtId="0" fontId="3" fillId="2" borderId="10" xfId="9" applyFont="1" applyFill="1" applyBorder="1" applyAlignment="1">
      <alignment horizontal="center"/>
    </xf>
    <xf numFmtId="0" fontId="3" fillId="2" borderId="41" xfId="9" applyFont="1" applyFill="1" applyBorder="1" applyAlignment="1">
      <alignment horizontal="center"/>
    </xf>
    <xf numFmtId="0" fontId="7" fillId="6" borderId="14" xfId="9" applyFont="1" applyFill="1" applyBorder="1" applyAlignment="1">
      <alignment horizontal="center"/>
    </xf>
    <xf numFmtId="168" fontId="6" fillId="0" borderId="37" xfId="2" applyNumberFormat="1" applyFont="1" applyBorder="1" applyAlignment="1">
      <alignment horizontal="center"/>
    </xf>
    <xf numFmtId="168" fontId="6" fillId="0" borderId="37" xfId="9" applyNumberFormat="1" applyFont="1" applyBorder="1" applyAlignment="1">
      <alignment horizontal="center"/>
    </xf>
    <xf numFmtId="168" fontId="6" fillId="0" borderId="6" xfId="2" applyNumberFormat="1" applyFont="1" applyBorder="1" applyAlignment="1">
      <alignment horizontal="center"/>
    </xf>
    <xf numFmtId="168" fontId="6" fillId="0" borderId="0" xfId="2" applyNumberFormat="1" applyFont="1" applyBorder="1" applyAlignment="1">
      <alignment horizontal="center"/>
    </xf>
    <xf numFmtId="168" fontId="6" fillId="0" borderId="0" xfId="9" applyNumberFormat="1" applyFont="1" applyBorder="1" applyAlignment="1">
      <alignment horizontal="center"/>
    </xf>
    <xf numFmtId="168" fontId="6" fillId="0" borderId="14" xfId="2" applyNumberFormat="1" applyFont="1" applyBorder="1" applyAlignment="1">
      <alignment horizontal="center"/>
    </xf>
    <xf numFmtId="0" fontId="7" fillId="2" borderId="14" xfId="11" applyFont="1" applyFill="1" applyBorder="1" applyAlignment="1">
      <alignment horizontal="center"/>
    </xf>
    <xf numFmtId="168" fontId="6" fillId="0" borderId="0" xfId="2" applyNumberFormat="1" applyFont="1" applyFill="1" applyBorder="1" applyAlignment="1">
      <alignment horizontal="center"/>
    </xf>
    <xf numFmtId="168" fontId="6" fillId="0" borderId="14" xfId="2" applyNumberFormat="1" applyFont="1" applyFill="1" applyBorder="1" applyAlignment="1">
      <alignment horizontal="center"/>
    </xf>
    <xf numFmtId="0" fontId="7" fillId="2" borderId="15" xfId="11" applyFont="1" applyFill="1" applyBorder="1" applyAlignment="1">
      <alignment horizontal="center"/>
    </xf>
    <xf numFmtId="168" fontId="6" fillId="0" borderId="5" xfId="2" applyNumberFormat="1" applyFont="1" applyFill="1" applyBorder="1" applyAlignment="1">
      <alignment horizontal="center"/>
    </xf>
    <xf numFmtId="168" fontId="6" fillId="0" borderId="7" xfId="2" applyNumberFormat="1" applyFont="1" applyFill="1" applyBorder="1" applyAlignment="1">
      <alignment horizontal="center"/>
    </xf>
    <xf numFmtId="0" fontId="38" fillId="0" borderId="0" xfId="9" applyFont="1" applyAlignment="1"/>
    <xf numFmtId="193" fontId="46" fillId="0" borderId="0" xfId="9" applyNumberFormat="1" applyFont="1"/>
    <xf numFmtId="4" fontId="46" fillId="0" borderId="0" xfId="0" applyNumberFormat="1" applyFont="1"/>
    <xf numFmtId="0" fontId="3" fillId="2" borderId="0" xfId="9" applyFont="1" applyFill="1" applyBorder="1" applyAlignment="1" applyProtection="1">
      <alignment horizontal="center"/>
    </xf>
    <xf numFmtId="0" fontId="3" fillId="2" borderId="5" xfId="11" applyFont="1" applyFill="1" applyBorder="1" applyAlignment="1" applyProtection="1">
      <alignment horizontal="center" vertical="center"/>
    </xf>
    <xf numFmtId="0" fontId="27" fillId="0" borderId="0" xfId="9" applyFont="1" applyBorder="1" applyAlignment="1">
      <alignment horizontal="left"/>
    </xf>
    <xf numFmtId="0" fontId="27" fillId="0" borderId="0" xfId="1" applyFont="1" applyBorder="1" applyAlignment="1"/>
    <xf numFmtId="0" fontId="7" fillId="2" borderId="2" xfId="1" applyFont="1" applyFill="1" applyBorder="1"/>
    <xf numFmtId="0" fontId="6" fillId="2" borderId="2" xfId="1" applyFont="1" applyFill="1" applyBorder="1"/>
    <xf numFmtId="0" fontId="6" fillId="2" borderId="5" xfId="1" applyFont="1" applyFill="1" applyBorder="1"/>
    <xf numFmtId="0" fontId="7" fillId="2" borderId="5" xfId="1" applyFont="1" applyFill="1" applyBorder="1"/>
    <xf numFmtId="166" fontId="7" fillId="2" borderId="0" xfId="1" applyNumberFormat="1" applyFont="1" applyFill="1" applyBorder="1" applyAlignment="1" applyProtection="1">
      <alignment horizontal="left"/>
    </xf>
    <xf numFmtId="166" fontId="6" fillId="2" borderId="0" xfId="1" applyNumberFormat="1" applyFont="1" applyFill="1" applyBorder="1" applyAlignment="1" applyProtection="1">
      <alignment horizontal="left"/>
    </xf>
    <xf numFmtId="0" fontId="6" fillId="2" borderId="0" xfId="1" applyFont="1" applyFill="1" applyBorder="1"/>
    <xf numFmtId="166" fontId="7" fillId="2" borderId="0" xfId="1" applyNumberFormat="1" applyFont="1" applyFill="1" applyBorder="1" applyAlignment="1" applyProtection="1">
      <alignment horizontal="left" indent="1"/>
    </xf>
    <xf numFmtId="166" fontId="6" fillId="2" borderId="0" xfId="1" applyNumberFormat="1" applyFont="1" applyFill="1" applyBorder="1" applyAlignment="1" applyProtection="1">
      <alignment horizontal="left" indent="1"/>
    </xf>
    <xf numFmtId="0" fontId="7" fillId="2" borderId="0" xfId="1" applyFont="1" applyFill="1" applyBorder="1"/>
    <xf numFmtId="166" fontId="6" fillId="2" borderId="0" xfId="1" applyNumberFormat="1" applyFont="1" applyFill="1" applyBorder="1" applyAlignment="1" applyProtection="1">
      <alignment horizontal="left" indent="3"/>
    </xf>
    <xf numFmtId="166" fontId="6" fillId="2" borderId="0" xfId="1" applyNumberFormat="1" applyFont="1" applyFill="1" applyBorder="1" applyAlignment="1" applyProtection="1">
      <alignment horizontal="left" indent="2"/>
    </xf>
    <xf numFmtId="166" fontId="8" fillId="2" borderId="0" xfId="1" applyNumberFormat="1" applyFont="1" applyFill="1" applyBorder="1" applyAlignment="1" applyProtection="1">
      <alignment horizontal="left" indent="3"/>
    </xf>
    <xf numFmtId="166" fontId="7" fillId="2" borderId="5" xfId="1" applyNumberFormat="1" applyFont="1" applyFill="1" applyBorder="1" applyAlignment="1" applyProtection="1">
      <alignment horizontal="left"/>
    </xf>
    <xf numFmtId="0" fontId="57" fillId="0" borderId="1" xfId="9" applyFont="1" applyBorder="1" applyAlignment="1">
      <alignment vertical="top"/>
    </xf>
    <xf numFmtId="0" fontId="3" fillId="2" borderId="2" xfId="9" applyFont="1" applyFill="1" applyBorder="1"/>
    <xf numFmtId="0" fontId="7" fillId="2" borderId="2" xfId="9" applyFont="1" applyFill="1" applyBorder="1" applyAlignment="1">
      <alignment horizontal="center"/>
    </xf>
    <xf numFmtId="0" fontId="3" fillId="2" borderId="5" xfId="9" applyFont="1" applyFill="1" applyBorder="1" applyAlignment="1">
      <alignment horizontal="left"/>
    </xf>
    <xf numFmtId="166" fontId="7" fillId="2" borderId="0" xfId="9" applyNumberFormat="1" applyFont="1" applyFill="1" applyBorder="1" applyAlignment="1" applyProtection="1">
      <alignment horizontal="left"/>
      <protection locked="0"/>
    </xf>
    <xf numFmtId="166" fontId="6" fillId="2" borderId="0" xfId="9" applyNumberFormat="1" applyFont="1" applyFill="1" applyBorder="1" applyAlignment="1" applyProtection="1">
      <alignment horizontal="left" indent="2"/>
      <protection locked="0"/>
    </xf>
    <xf numFmtId="166" fontId="6" fillId="2" borderId="0" xfId="9" applyNumberFormat="1" applyFont="1" applyFill="1" applyBorder="1" applyProtection="1">
      <protection locked="0"/>
    </xf>
    <xf numFmtId="166" fontId="6" fillId="2" borderId="0" xfId="9" applyNumberFormat="1" applyFont="1" applyFill="1" applyBorder="1" applyAlignment="1" applyProtection="1">
      <alignment horizontal="left" indent="3"/>
      <protection locked="0"/>
    </xf>
    <xf numFmtId="166" fontId="6" fillId="2" borderId="0" xfId="9" applyNumberFormat="1" applyFont="1" applyFill="1" applyBorder="1" applyAlignment="1" applyProtection="1">
      <alignment horizontal="left" indent="6"/>
      <protection locked="0"/>
    </xf>
    <xf numFmtId="166" fontId="7" fillId="2" borderId="0" xfId="9" applyNumberFormat="1" applyFont="1" applyFill="1" applyBorder="1" applyAlignment="1" applyProtection="1">
      <alignment horizontal="left" indent="3"/>
      <protection locked="0"/>
    </xf>
    <xf numFmtId="166" fontId="6" fillId="2" borderId="0" xfId="9" applyNumberFormat="1" applyFont="1" applyFill="1" applyBorder="1" applyAlignment="1" applyProtection="1">
      <alignment horizontal="left" indent="9"/>
      <protection locked="0"/>
    </xf>
    <xf numFmtId="166" fontId="6" fillId="2" borderId="0" xfId="9" applyNumberFormat="1" applyFont="1" applyFill="1" applyBorder="1" applyAlignment="1" applyProtection="1">
      <alignment horizontal="left" indent="5"/>
      <protection locked="0"/>
    </xf>
    <xf numFmtId="166" fontId="7" fillId="2" borderId="5" xfId="9" applyNumberFormat="1" applyFont="1" applyFill="1" applyBorder="1" applyAlignment="1" applyProtection="1">
      <alignment horizontal="left"/>
      <protection locked="0"/>
    </xf>
    <xf numFmtId="0" fontId="4" fillId="2" borderId="2" xfId="9" applyFont="1" applyFill="1" applyBorder="1"/>
    <xf numFmtId="0" fontId="6" fillId="2" borderId="2" xfId="9" applyFont="1" applyFill="1" applyBorder="1"/>
    <xf numFmtId="166" fontId="6" fillId="2" borderId="0" xfId="9" applyNumberFormat="1" applyFont="1" applyFill="1" applyBorder="1" applyAlignment="1" applyProtection="1">
      <alignment horizontal="left" indent="4"/>
      <protection locked="0"/>
    </xf>
    <xf numFmtId="166" fontId="6" fillId="2" borderId="0" xfId="9" applyNumberFormat="1" applyFont="1" applyFill="1" applyBorder="1" applyAlignment="1" applyProtection="1">
      <alignment horizontal="left" indent="7"/>
      <protection locked="0"/>
    </xf>
    <xf numFmtId="167" fontId="6" fillId="3" borderId="0" xfId="9" applyNumberFormat="1" applyFont="1" applyFill="1" applyBorder="1" applyAlignment="1"/>
    <xf numFmtId="167" fontId="6" fillId="3" borderId="0" xfId="3" applyNumberFormat="1" applyFont="1" applyFill="1" applyBorder="1" applyAlignment="1" applyProtection="1">
      <alignment horizontal="right"/>
    </xf>
    <xf numFmtId="165" fontId="6" fillId="3" borderId="0" xfId="3" applyNumberFormat="1" applyFont="1" applyFill="1" applyAlignment="1"/>
    <xf numFmtId="167" fontId="6" fillId="3" borderId="0" xfId="3" applyNumberFormat="1" applyFont="1" applyFill="1" applyAlignment="1"/>
    <xf numFmtId="167" fontId="6" fillId="3" borderId="0" xfId="3" applyNumberFormat="1" applyFont="1" applyFill="1" applyBorder="1" applyAlignment="1"/>
    <xf numFmtId="165" fontId="6" fillId="3" borderId="0" xfId="3" applyNumberFormat="1" applyFont="1" applyFill="1" applyBorder="1" applyAlignment="1"/>
    <xf numFmtId="167" fontId="6" fillId="3" borderId="0" xfId="9" applyNumberFormat="1" applyFont="1" applyFill="1" applyBorder="1" applyAlignment="1">
      <alignment horizontal="right"/>
    </xf>
    <xf numFmtId="167" fontId="6" fillId="3" borderId="0" xfId="9" applyNumberFormat="1" applyFont="1" applyFill="1" applyAlignment="1">
      <alignment horizontal="right"/>
    </xf>
    <xf numFmtId="167" fontId="6" fillId="0" borderId="0" xfId="9" applyNumberFormat="1" applyFont="1" applyFill="1" applyAlignment="1">
      <alignment horizontal="right"/>
    </xf>
    <xf numFmtId="3" fontId="4" fillId="3" borderId="0" xfId="9" applyNumberFormat="1" applyFont="1" applyFill="1" applyBorder="1" applyProtection="1"/>
    <xf numFmtId="165" fontId="4" fillId="3" borderId="0" xfId="9" applyNumberFormat="1" applyFont="1" applyFill="1" applyBorder="1" applyProtection="1"/>
    <xf numFmtId="37" fontId="4" fillId="3" borderId="0" xfId="9" applyNumberFormat="1" applyFont="1" applyFill="1" applyBorder="1" applyProtection="1"/>
    <xf numFmtId="168" fontId="4" fillId="3" borderId="0" xfId="9" applyNumberFormat="1" applyFont="1" applyFill="1"/>
    <xf numFmtId="0" fontId="7" fillId="2" borderId="2" xfId="9" applyFont="1" applyFill="1" applyBorder="1" applyAlignment="1" applyProtection="1"/>
    <xf numFmtId="0" fontId="7" fillId="2" borderId="5" xfId="9" applyFont="1" applyFill="1" applyBorder="1" applyProtection="1"/>
    <xf numFmtId="165" fontId="7" fillId="3" borderId="0" xfId="9" applyNumberFormat="1" applyFont="1" applyFill="1" applyBorder="1" applyProtection="1"/>
    <xf numFmtId="0" fontId="6" fillId="2" borderId="0" xfId="9" applyFont="1" applyFill="1" applyBorder="1" applyProtection="1"/>
    <xf numFmtId="165" fontId="6" fillId="0" borderId="0" xfId="9" applyNumberFormat="1" applyFont="1" applyFill="1" applyBorder="1" applyProtection="1"/>
    <xf numFmtId="165" fontId="7" fillId="3" borderId="5" xfId="9" applyNumberFormat="1" applyFont="1" applyFill="1" applyBorder="1" applyProtection="1"/>
    <xf numFmtId="165" fontId="125" fillId="0" borderId="0" xfId="9" applyNumberFormat="1" applyFont="1" applyBorder="1" applyProtection="1"/>
    <xf numFmtId="0" fontId="16" fillId="0" borderId="0" xfId="9" applyFont="1" applyBorder="1" applyProtection="1"/>
    <xf numFmtId="0" fontId="6" fillId="2" borderId="2" xfId="9" applyFont="1" applyFill="1" applyBorder="1" applyProtection="1"/>
    <xf numFmtId="178" fontId="7" fillId="2" borderId="2" xfId="9" applyNumberFormat="1" applyFont="1" applyFill="1" applyBorder="1" applyProtection="1"/>
    <xf numFmtId="181" fontId="7" fillId="3" borderId="0" xfId="9" applyNumberFormat="1" applyFont="1" applyFill="1" applyBorder="1" applyProtection="1"/>
    <xf numFmtId="181" fontId="6" fillId="3" borderId="0" xfId="9" applyNumberFormat="1" applyFont="1" applyFill="1" applyBorder="1" applyProtection="1"/>
    <xf numFmtId="181" fontId="6" fillId="0" borderId="0" xfId="9" applyNumberFormat="1" applyFont="1" applyFill="1"/>
    <xf numFmtId="181" fontId="6" fillId="0" borderId="0" xfId="9" applyNumberFormat="1" applyFont="1" applyFill="1" applyBorder="1" applyProtection="1"/>
    <xf numFmtId="181" fontId="7" fillId="3" borderId="0" xfId="9" applyNumberFormat="1" applyFont="1" applyFill="1" applyBorder="1" applyProtection="1">
      <protection locked="0"/>
    </xf>
    <xf numFmtId="0" fontId="7" fillId="2" borderId="0" xfId="9" applyFont="1" applyFill="1" applyBorder="1" applyAlignment="1" applyProtection="1">
      <alignment horizontal="left"/>
    </xf>
    <xf numFmtId="181" fontId="7" fillId="3" borderId="5" xfId="3" applyNumberFormat="1" applyFont="1" applyFill="1" applyBorder="1" applyProtection="1"/>
    <xf numFmtId="178" fontId="9" fillId="0" borderId="0" xfId="9" applyNumberFormat="1" applyFont="1" applyBorder="1" applyProtection="1"/>
    <xf numFmtId="178" fontId="126" fillId="0" borderId="0" xfId="9" applyNumberFormat="1" applyFont="1" applyBorder="1" applyProtection="1"/>
    <xf numFmtId="168" fontId="6" fillId="3" borderId="47" xfId="9" applyNumberFormat="1" applyFont="1" applyFill="1" applyBorder="1" applyProtection="1"/>
    <xf numFmtId="168" fontId="6" fillId="3" borderId="47" xfId="9" applyNumberFormat="1" applyFont="1" applyFill="1" applyBorder="1" applyAlignment="1" applyProtection="1">
      <alignment horizontal="right"/>
    </xf>
    <xf numFmtId="0" fontId="6" fillId="3" borderId="47" xfId="9" applyFont="1" applyFill="1" applyBorder="1" applyProtection="1"/>
    <xf numFmtId="0" fontId="6" fillId="3" borderId="6" xfId="9" applyFont="1" applyFill="1" applyBorder="1" applyProtection="1"/>
    <xf numFmtId="39" fontId="6" fillId="3" borderId="28" xfId="9" applyNumberFormat="1" applyFont="1" applyFill="1" applyBorder="1" applyAlignment="1" applyProtection="1">
      <alignment horizontal="right"/>
    </xf>
    <xf numFmtId="39" fontId="6" fillId="3" borderId="37" xfId="9" applyNumberFormat="1" applyFont="1" applyFill="1" applyBorder="1" applyAlignment="1" applyProtection="1">
      <alignment horizontal="right"/>
    </xf>
    <xf numFmtId="39" fontId="6" fillId="3" borderId="28" xfId="9" applyNumberFormat="1" applyFont="1" applyFill="1" applyBorder="1" applyProtection="1"/>
    <xf numFmtId="39" fontId="6" fillId="3" borderId="0" xfId="9" applyNumberFormat="1" applyFont="1" applyFill="1" applyBorder="1" applyProtection="1"/>
    <xf numFmtId="39" fontId="6" fillId="3" borderId="30" xfId="9" applyNumberFormat="1" applyFont="1" applyFill="1" applyBorder="1" applyProtection="1"/>
    <xf numFmtId="167" fontId="6" fillId="3" borderId="12" xfId="9" applyNumberFormat="1" applyFont="1" applyFill="1" applyBorder="1"/>
    <xf numFmtId="165" fontId="6" fillId="3" borderId="0" xfId="9" applyNumberFormat="1" applyFont="1" applyFill="1" applyBorder="1" applyAlignment="1" applyProtection="1">
      <alignment horizontal="right"/>
    </xf>
    <xf numFmtId="165" fontId="6" fillId="3" borderId="12" xfId="9" applyNumberFormat="1" applyFont="1" applyFill="1" applyBorder="1" applyAlignment="1" applyProtection="1">
      <alignment horizontal="right"/>
    </xf>
    <xf numFmtId="165" fontId="6" fillId="3" borderId="5" xfId="9" applyNumberFormat="1" applyFont="1" applyFill="1" applyBorder="1" applyAlignment="1" applyProtection="1">
      <alignment horizontal="right"/>
    </xf>
    <xf numFmtId="167" fontId="6" fillId="3" borderId="13" xfId="9" applyNumberFormat="1" applyFont="1" applyFill="1" applyBorder="1"/>
    <xf numFmtId="165" fontId="6" fillId="3" borderId="12" xfId="9" applyNumberFormat="1" applyFont="1" applyFill="1" applyBorder="1" applyAlignment="1" applyProtection="1">
      <alignment horizontal="center"/>
    </xf>
    <xf numFmtId="165" fontId="6" fillId="0" borderId="7" xfId="9" applyNumberFormat="1" applyFont="1" applyFill="1" applyBorder="1" applyAlignment="1" applyProtection="1">
      <alignment horizontal="center"/>
    </xf>
    <xf numFmtId="165" fontId="6" fillId="0" borderId="5" xfId="9" applyNumberFormat="1" applyFont="1" applyFill="1" applyBorder="1" applyAlignment="1" applyProtection="1">
      <alignment horizontal="center"/>
    </xf>
    <xf numFmtId="165" fontId="6" fillId="3" borderId="12" xfId="9" applyNumberFormat="1" applyFont="1" applyFill="1" applyBorder="1" applyProtection="1"/>
    <xf numFmtId="172" fontId="15" fillId="2" borderId="14" xfId="9" applyNumberFormat="1" applyFont="1" applyFill="1" applyBorder="1" applyAlignment="1" applyProtection="1">
      <alignment horizontal="center"/>
    </xf>
    <xf numFmtId="165" fontId="15" fillId="3" borderId="0" xfId="9" applyNumberFormat="1" applyFont="1" applyFill="1" applyBorder="1" applyAlignment="1" applyProtection="1">
      <alignment horizontal="right"/>
    </xf>
    <xf numFmtId="165" fontId="16" fillId="3" borderId="6" xfId="9" applyNumberFormat="1" applyFont="1" applyFill="1" applyBorder="1" applyAlignment="1" applyProtection="1">
      <alignment horizontal="right"/>
    </xf>
    <xf numFmtId="165" fontId="16" fillId="3" borderId="0" xfId="9" quotePrefix="1" applyNumberFormat="1" applyFont="1" applyFill="1" applyBorder="1" applyAlignment="1" applyProtection="1">
      <alignment horizontal="right"/>
    </xf>
    <xf numFmtId="171" fontId="15" fillId="2" borderId="14" xfId="9" applyNumberFormat="1" applyFont="1" applyFill="1" applyBorder="1" applyAlignment="1" applyProtection="1">
      <alignment horizontal="center"/>
    </xf>
    <xf numFmtId="0" fontId="3" fillId="2" borderId="0" xfId="11" applyFont="1" applyFill="1" applyBorder="1" applyAlignment="1" applyProtection="1">
      <alignment horizontal="center" vertical="center"/>
    </xf>
    <xf numFmtId="0" fontId="3" fillId="2" borderId="0" xfId="15" applyFont="1" applyFill="1" applyBorder="1" applyAlignment="1" applyProtection="1">
      <alignment horizontal="center"/>
    </xf>
    <xf numFmtId="165" fontId="4" fillId="3" borderId="0" xfId="15" applyNumberFormat="1" applyFont="1" applyFill="1" applyBorder="1" applyAlignment="1" applyProtection="1">
      <alignment horizontal="center"/>
    </xf>
    <xf numFmtId="165" fontId="4" fillId="3" borderId="0" xfId="15" applyNumberFormat="1" applyFont="1" applyFill="1" applyBorder="1" applyAlignment="1" applyProtection="1">
      <alignment horizontal="center" wrapText="1"/>
    </xf>
    <xf numFmtId="165" fontId="3" fillId="3" borderId="0" xfId="15" applyNumberFormat="1" applyFont="1" applyFill="1" applyBorder="1" applyAlignment="1" applyProtection="1">
      <alignment horizontal="center"/>
    </xf>
    <xf numFmtId="0" fontId="3" fillId="2" borderId="44" xfId="15" applyFont="1" applyFill="1" applyBorder="1" applyAlignment="1" applyProtection="1">
      <alignment horizontal="center"/>
    </xf>
    <xf numFmtId="0" fontId="3" fillId="2" borderId="37" xfId="15" applyFont="1" applyFill="1" applyBorder="1" applyAlignment="1" applyProtection="1">
      <alignment horizontal="center"/>
    </xf>
    <xf numFmtId="0" fontId="3" fillId="2" borderId="14" xfId="15" applyFont="1" applyFill="1" applyBorder="1" applyAlignment="1" applyProtection="1">
      <alignment horizontal="center"/>
    </xf>
    <xf numFmtId="0" fontId="3" fillId="2" borderId="15" xfId="15" applyFont="1" applyFill="1" applyBorder="1" applyAlignment="1" applyProtection="1">
      <alignment horizontal="center"/>
    </xf>
    <xf numFmtId="0" fontId="3" fillId="2" borderId="5" xfId="15" applyFont="1" applyFill="1" applyBorder="1" applyAlignment="1" applyProtection="1">
      <alignment horizontal="center"/>
    </xf>
    <xf numFmtId="0" fontId="7" fillId="2" borderId="14" xfId="9" applyFont="1" applyFill="1" applyBorder="1" applyAlignment="1" applyProtection="1">
      <alignment horizontal="center" wrapText="1"/>
    </xf>
    <xf numFmtId="165" fontId="6" fillId="3" borderId="0" xfId="9" applyNumberFormat="1" applyFont="1" applyFill="1" applyBorder="1" applyAlignment="1" applyProtection="1">
      <alignment horizontal="center" wrapText="1"/>
    </xf>
    <xf numFmtId="165" fontId="6" fillId="3" borderId="0" xfId="9" applyNumberFormat="1" applyFont="1" applyFill="1" applyBorder="1" applyAlignment="1">
      <alignment horizontal="center"/>
    </xf>
    <xf numFmtId="0" fontId="3" fillId="2" borderId="14" xfId="15" applyFont="1" applyFill="1" applyBorder="1" applyAlignment="1">
      <alignment horizontal="center"/>
    </xf>
    <xf numFmtId="165" fontId="4" fillId="3" borderId="0" xfId="5" applyNumberFormat="1" applyFont="1" applyFill="1" applyBorder="1" applyAlignment="1">
      <alignment horizontal="center"/>
    </xf>
    <xf numFmtId="165" fontId="4" fillId="3" borderId="6" xfId="5" applyNumberFormat="1" applyFont="1" applyFill="1" applyBorder="1" applyAlignment="1">
      <alignment horizontal="center"/>
    </xf>
    <xf numFmtId="0" fontId="3" fillId="2" borderId="44" xfId="9" applyNumberFormat="1" applyFont="1" applyFill="1" applyBorder="1" applyAlignment="1" applyProtection="1">
      <alignment horizontal="center"/>
      <protection locked="0"/>
    </xf>
    <xf numFmtId="165" fontId="4" fillId="3" borderId="0" xfId="2" applyNumberFormat="1" applyFont="1" applyFill="1" applyBorder="1" applyAlignment="1">
      <alignment horizontal="center"/>
    </xf>
    <xf numFmtId="165" fontId="4" fillId="3" borderId="37" xfId="2" applyNumberFormat="1" applyFont="1" applyFill="1" applyBorder="1" applyAlignment="1">
      <alignment horizontal="center"/>
    </xf>
    <xf numFmtId="0" fontId="3" fillId="2" borderId="14" xfId="9" applyNumberFormat="1" applyFont="1" applyFill="1" applyBorder="1" applyAlignment="1" applyProtection="1">
      <alignment horizontal="center"/>
      <protection locked="0"/>
    </xf>
    <xf numFmtId="39" fontId="6" fillId="3" borderId="6" xfId="3" applyNumberFormat="1" applyFont="1" applyFill="1" applyBorder="1" applyAlignment="1">
      <alignment horizontal="center"/>
    </xf>
    <xf numFmtId="165" fontId="4" fillId="3" borderId="7" xfId="5" applyNumberFormat="1" applyFont="1" applyFill="1" applyBorder="1" applyAlignment="1">
      <alignment horizontal="center"/>
    </xf>
    <xf numFmtId="165" fontId="4" fillId="3" borderId="5" xfId="5" applyNumberFormat="1" applyFont="1" applyFill="1" applyBorder="1" applyAlignment="1">
      <alignment horizontal="center"/>
    </xf>
    <xf numFmtId="165" fontId="6" fillId="3" borderId="47" xfId="9" applyNumberFormat="1" applyFont="1" applyFill="1" applyBorder="1" applyAlignment="1" applyProtection="1">
      <alignment horizontal="center"/>
    </xf>
    <xf numFmtId="0" fontId="7" fillId="2" borderId="44" xfId="9" applyFont="1" applyFill="1" applyBorder="1" applyAlignment="1">
      <alignment horizontal="center"/>
    </xf>
    <xf numFmtId="165" fontId="6" fillId="3" borderId="13" xfId="9" applyNumberFormat="1" applyFont="1" applyFill="1" applyBorder="1" applyAlignment="1" applyProtection="1">
      <alignment horizontal="center"/>
    </xf>
    <xf numFmtId="49" fontId="7" fillId="2" borderId="45" xfId="2" applyNumberFormat="1" applyFont="1" applyFill="1" applyBorder="1" applyAlignment="1">
      <alignment horizontal="center"/>
    </xf>
    <xf numFmtId="49" fontId="7" fillId="2" borderId="25" xfId="2" applyNumberFormat="1" applyFont="1" applyFill="1" applyBorder="1" applyAlignment="1">
      <alignment horizontal="center"/>
    </xf>
    <xf numFmtId="0" fontId="7" fillId="2" borderId="37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44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57" fillId="0" borderId="0" xfId="9" applyFont="1" applyBorder="1" applyAlignment="1">
      <alignment horizontal="center" vertical="top"/>
    </xf>
    <xf numFmtId="0" fontId="3" fillId="2" borderId="25" xfId="9" applyFont="1" applyFill="1" applyBorder="1" applyAlignment="1">
      <alignment horizontal="center"/>
    </xf>
    <xf numFmtId="0" fontId="3" fillId="2" borderId="45" xfId="9" applyFont="1" applyFill="1" applyBorder="1" applyAlignment="1">
      <alignment horizontal="center"/>
    </xf>
    <xf numFmtId="0" fontId="28" fillId="0" borderId="0" xfId="9" applyFont="1" applyBorder="1" applyAlignment="1">
      <alignment horizontal="center"/>
    </xf>
    <xf numFmtId="0" fontId="3" fillId="2" borderId="44" xfId="9" applyFont="1" applyFill="1" applyBorder="1" applyAlignment="1">
      <alignment horizontal="left" vertical="center"/>
    </xf>
    <xf numFmtId="0" fontId="3" fillId="2" borderId="15" xfId="9" applyFont="1" applyFill="1" applyBorder="1" applyAlignment="1">
      <alignment horizontal="left" vertical="center"/>
    </xf>
    <xf numFmtId="0" fontId="3" fillId="2" borderId="44" xfId="9" applyFont="1" applyFill="1" applyBorder="1" applyAlignment="1">
      <alignment horizontal="center" vertical="center"/>
    </xf>
    <xf numFmtId="0" fontId="3" fillId="2" borderId="15" xfId="9" applyFont="1" applyFill="1" applyBorder="1" applyAlignment="1">
      <alignment horizontal="center" vertical="center"/>
    </xf>
    <xf numFmtId="0" fontId="3" fillId="2" borderId="47" xfId="9" applyFont="1" applyFill="1" applyBorder="1" applyAlignment="1">
      <alignment horizontal="center" vertical="center"/>
    </xf>
    <xf numFmtId="0" fontId="3" fillId="2" borderId="7" xfId="9" applyFont="1" applyFill="1" applyBorder="1" applyAlignment="1">
      <alignment horizontal="center" vertical="center"/>
    </xf>
    <xf numFmtId="0" fontId="3" fillId="2" borderId="37" xfId="9" applyFont="1" applyFill="1" applyBorder="1" applyAlignment="1">
      <alignment horizontal="center" vertical="center"/>
    </xf>
    <xf numFmtId="0" fontId="3" fillId="2" borderId="5" xfId="9" applyFont="1" applyFill="1" applyBorder="1" applyAlignment="1">
      <alignment horizontal="center" vertical="center"/>
    </xf>
    <xf numFmtId="0" fontId="3" fillId="2" borderId="37" xfId="9" applyFont="1" applyFill="1" applyBorder="1" applyAlignment="1">
      <alignment horizontal="center" wrapText="1"/>
    </xf>
    <xf numFmtId="0" fontId="3" fillId="2" borderId="5" xfId="9" applyFont="1" applyFill="1" applyBorder="1" applyAlignment="1">
      <alignment horizontal="center" wrapText="1"/>
    </xf>
    <xf numFmtId="0" fontId="46" fillId="0" borderId="0" xfId="9" applyFont="1" applyAlignment="1">
      <alignment horizontal="left" wrapText="1"/>
    </xf>
    <xf numFmtId="0" fontId="3" fillId="2" borderId="4" xfId="9" applyFont="1" applyFill="1" applyBorder="1" applyAlignment="1" applyProtection="1">
      <alignment horizontal="center"/>
    </xf>
    <xf numFmtId="0" fontId="3" fillId="2" borderId="0" xfId="9" applyFont="1" applyFill="1" applyBorder="1" applyAlignment="1" applyProtection="1">
      <alignment horizontal="center"/>
    </xf>
    <xf numFmtId="0" fontId="7" fillId="2" borderId="45" xfId="9" applyFont="1" applyFill="1" applyBorder="1" applyAlignment="1">
      <alignment horizontal="center"/>
    </xf>
    <xf numFmtId="0" fontId="7" fillId="2" borderId="25" xfId="9" applyFont="1" applyFill="1" applyBorder="1" applyAlignment="1">
      <alignment horizontal="center"/>
    </xf>
    <xf numFmtId="0" fontId="7" fillId="2" borderId="44" xfId="9" applyFont="1" applyFill="1" applyBorder="1" applyAlignment="1">
      <alignment horizontal="center" vertical="center"/>
    </xf>
    <xf numFmtId="0" fontId="7" fillId="2" borderId="15" xfId="9" applyFont="1" applyFill="1" applyBorder="1" applyAlignment="1">
      <alignment horizontal="center" vertical="center"/>
    </xf>
    <xf numFmtId="179" fontId="7" fillId="2" borderId="25" xfId="3" applyNumberFormat="1" applyFont="1" applyFill="1" applyBorder="1" applyAlignment="1" applyProtection="1">
      <alignment horizontal="center"/>
    </xf>
    <xf numFmtId="179" fontId="7" fillId="2" borderId="45" xfId="3" applyNumberFormat="1" applyFont="1" applyFill="1" applyBorder="1" applyAlignment="1" applyProtection="1">
      <alignment horizontal="center"/>
    </xf>
    <xf numFmtId="0" fontId="7" fillId="2" borderId="45" xfId="9" applyFont="1" applyFill="1" applyBorder="1" applyAlignment="1" applyProtection="1">
      <alignment horizontal="center"/>
    </xf>
    <xf numFmtId="0" fontId="7" fillId="2" borderId="25" xfId="9" applyFont="1" applyFill="1" applyBorder="1" applyAlignment="1" applyProtection="1">
      <alignment horizontal="center"/>
    </xf>
    <xf numFmtId="0" fontId="7" fillId="2" borderId="39" xfId="9" applyFont="1" applyFill="1" applyBorder="1" applyAlignment="1" applyProtection="1">
      <alignment horizontal="center"/>
    </xf>
    <xf numFmtId="0" fontId="7" fillId="2" borderId="24" xfId="9" applyFont="1" applyFill="1" applyBorder="1" applyAlignment="1" applyProtection="1">
      <alignment horizontal="center"/>
    </xf>
    <xf numFmtId="0" fontId="7" fillId="2" borderId="26" xfId="9" applyFont="1" applyFill="1" applyBorder="1" applyAlignment="1" applyProtection="1">
      <alignment horizontal="center"/>
    </xf>
    <xf numFmtId="0" fontId="7" fillId="2" borderId="1" xfId="9" applyFont="1" applyFill="1" applyBorder="1" applyAlignment="1" applyProtection="1">
      <alignment horizontal="center"/>
    </xf>
    <xf numFmtId="0" fontId="7" fillId="2" borderId="29" xfId="9" applyFont="1" applyFill="1" applyBorder="1" applyAlignment="1" applyProtection="1">
      <alignment horizontal="center"/>
    </xf>
    <xf numFmtId="0" fontId="7" fillId="2" borderId="8" xfId="9" applyFont="1" applyFill="1" applyBorder="1" applyAlignment="1" applyProtection="1">
      <alignment horizontal="center"/>
    </xf>
    <xf numFmtId="0" fontId="7" fillId="2" borderId="4" xfId="9" applyFont="1" applyFill="1" applyBorder="1" applyAlignment="1" applyProtection="1">
      <alignment horizontal="center"/>
    </xf>
    <xf numFmtId="0" fontId="7" fillId="2" borderId="49" xfId="9" applyFont="1" applyFill="1" applyBorder="1" applyAlignment="1" applyProtection="1">
      <alignment horizontal="center"/>
    </xf>
    <xf numFmtId="0" fontId="24" fillId="0" borderId="4" xfId="0" applyFont="1" applyBorder="1" applyAlignment="1"/>
    <xf numFmtId="0" fontId="7" fillId="2" borderId="45" xfId="0" applyFont="1" applyFill="1" applyBorder="1" applyAlignment="1" applyProtection="1">
      <alignment horizontal="center"/>
    </xf>
    <xf numFmtId="0" fontId="7" fillId="2" borderId="25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 indent="2"/>
    </xf>
    <xf numFmtId="0" fontId="7" fillId="2" borderId="14" xfId="0" applyFont="1" applyFill="1" applyBorder="1" applyAlignment="1" applyProtection="1">
      <alignment horizontal="left" indent="2"/>
    </xf>
    <xf numFmtId="0" fontId="7" fillId="2" borderId="2" xfId="0" applyFont="1" applyFill="1" applyBorder="1" applyAlignment="1" applyProtection="1">
      <alignment horizontal="center" vertical="center" textRotation="90"/>
    </xf>
    <xf numFmtId="0" fontId="7" fillId="2" borderId="0" xfId="0" applyFont="1" applyFill="1" applyBorder="1" applyAlignment="1" applyProtection="1">
      <alignment horizontal="center" vertical="center" textRotation="90"/>
    </xf>
    <xf numFmtId="0" fontId="7" fillId="2" borderId="19" xfId="0" applyFont="1" applyFill="1" applyBorder="1" applyAlignment="1" applyProtection="1">
      <alignment horizontal="center" vertical="center" textRotation="90"/>
    </xf>
    <xf numFmtId="0" fontId="7" fillId="2" borderId="44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</xf>
    <xf numFmtId="0" fontId="7" fillId="2" borderId="46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0" fontId="7" fillId="2" borderId="39" xfId="0" applyFont="1" applyFill="1" applyBorder="1" applyAlignment="1" applyProtection="1">
      <alignment horizontal="center"/>
    </xf>
    <xf numFmtId="0" fontId="7" fillId="2" borderId="3" xfId="9" applyFont="1" applyFill="1" applyBorder="1" applyAlignment="1">
      <alignment horizontal="center"/>
    </xf>
    <xf numFmtId="0" fontId="7" fillId="2" borderId="4" xfId="9" applyFont="1" applyFill="1" applyBorder="1" applyAlignment="1">
      <alignment horizontal="center"/>
    </xf>
    <xf numFmtId="0" fontId="7" fillId="2" borderId="11" xfId="9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27" fillId="0" borderId="0" xfId="9" applyFont="1" applyBorder="1" applyAlignment="1" applyProtection="1">
      <alignment horizontal="left"/>
    </xf>
    <xf numFmtId="0" fontId="7" fillId="2" borderId="46" xfId="9" applyFont="1" applyFill="1" applyBorder="1" applyAlignment="1" applyProtection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3" fillId="2" borderId="25" xfId="9" applyFont="1" applyFill="1" applyBorder="1" applyAlignment="1" applyProtection="1">
      <alignment horizontal="center"/>
    </xf>
    <xf numFmtId="0" fontId="3" fillId="2" borderId="46" xfId="9" applyFont="1" applyFill="1" applyBorder="1" applyAlignment="1" applyProtection="1">
      <alignment horizontal="center" vertical="center" wrapText="1"/>
    </xf>
    <xf numFmtId="0" fontId="3" fillId="2" borderId="12" xfId="9" applyFont="1" applyFill="1" applyBorder="1" applyAlignment="1" applyProtection="1">
      <alignment horizontal="center" vertical="center"/>
    </xf>
    <xf numFmtId="0" fontId="3" fillId="2" borderId="13" xfId="9" applyFont="1" applyFill="1" applyBorder="1" applyAlignment="1" applyProtection="1">
      <alignment horizontal="center" vertical="center"/>
    </xf>
    <xf numFmtId="168" fontId="7" fillId="2" borderId="47" xfId="9" applyNumberFormat="1" applyFont="1" applyFill="1" applyBorder="1" applyAlignment="1" applyProtection="1">
      <alignment horizontal="center" vertical="center"/>
    </xf>
    <xf numFmtId="168" fontId="7" fillId="2" borderId="6" xfId="9" applyNumberFormat="1" applyFont="1" applyFill="1" applyBorder="1" applyAlignment="1" applyProtection="1">
      <alignment horizontal="center" vertical="center"/>
    </xf>
    <xf numFmtId="168" fontId="7" fillId="2" borderId="7" xfId="9" applyNumberFormat="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3" fillId="2" borderId="5" xfId="11" applyFont="1" applyFill="1" applyBorder="1" applyAlignment="1" applyProtection="1">
      <alignment horizontal="center" vertical="center"/>
    </xf>
    <xf numFmtId="0" fontId="3" fillId="2" borderId="25" xfId="11" applyFont="1" applyFill="1" applyBorder="1" applyAlignment="1" applyProtection="1">
      <alignment horizontal="center"/>
    </xf>
    <xf numFmtId="0" fontId="3" fillId="2" borderId="2" xfId="11" applyFont="1" applyFill="1" applyBorder="1" applyAlignment="1" applyProtection="1">
      <alignment horizontal="center" wrapText="1"/>
    </xf>
    <xf numFmtId="0" fontId="3" fillId="2" borderId="5" xfId="11" applyFont="1" applyFill="1" applyBorder="1" applyAlignment="1" applyProtection="1">
      <alignment horizontal="center" wrapText="1"/>
    </xf>
    <xf numFmtId="0" fontId="3" fillId="2" borderId="2" xfId="11" applyFont="1" applyFill="1" applyBorder="1" applyAlignment="1" applyProtection="1">
      <alignment horizontal="center" vertical="center" wrapText="1"/>
    </xf>
    <xf numFmtId="0" fontId="3" fillId="2" borderId="5" xfId="11" applyFont="1" applyFill="1" applyBorder="1" applyAlignment="1" applyProtection="1">
      <alignment horizontal="center" vertical="center" wrapText="1"/>
    </xf>
    <xf numFmtId="0" fontId="3" fillId="2" borderId="0" xfId="11" applyFont="1" applyFill="1" applyBorder="1" applyAlignment="1" applyProtection="1">
      <alignment horizontal="center" wrapText="1"/>
    </xf>
    <xf numFmtId="0" fontId="3" fillId="2" borderId="25" xfId="15" applyFont="1" applyFill="1" applyBorder="1" applyAlignment="1" applyProtection="1">
      <alignment horizontal="center"/>
    </xf>
    <xf numFmtId="0" fontId="3" fillId="2" borderId="2" xfId="15" applyFont="1" applyFill="1" applyBorder="1" applyAlignment="1" applyProtection="1">
      <alignment horizontal="center" wrapText="1"/>
    </xf>
    <xf numFmtId="0" fontId="3" fillId="2" borderId="5" xfId="15" applyFont="1" applyFill="1" applyBorder="1" applyAlignment="1" applyProtection="1">
      <alignment horizontal="center" wrapText="1"/>
    </xf>
    <xf numFmtId="0" fontId="3" fillId="2" borderId="2" xfId="15" applyFont="1" applyFill="1" applyBorder="1" applyAlignment="1" applyProtection="1">
      <alignment horizontal="center" vertical="center" wrapText="1"/>
    </xf>
    <xf numFmtId="0" fontId="3" fillId="2" borderId="5" xfId="15" applyFont="1" applyFill="1" applyBorder="1" applyAlignment="1" applyProtection="1">
      <alignment horizontal="center" vertical="center" wrapText="1"/>
    </xf>
    <xf numFmtId="0" fontId="3" fillId="2" borderId="2" xfId="15" applyFont="1" applyFill="1" applyBorder="1" applyAlignment="1" applyProtection="1">
      <alignment horizontal="center" vertical="center"/>
    </xf>
    <xf numFmtId="0" fontId="3" fillId="2" borderId="5" xfId="15" applyFont="1" applyFill="1" applyBorder="1" applyAlignment="1" applyProtection="1">
      <alignment horizontal="center" vertical="center"/>
    </xf>
    <xf numFmtId="0" fontId="3" fillId="2" borderId="0" xfId="15" applyFont="1" applyFill="1" applyBorder="1" applyAlignment="1" applyProtection="1">
      <alignment horizontal="center" wrapText="1"/>
    </xf>
    <xf numFmtId="0" fontId="3" fillId="2" borderId="45" xfId="11" applyFont="1" applyFill="1" applyBorder="1" applyAlignment="1">
      <alignment horizontal="center"/>
    </xf>
    <xf numFmtId="0" fontId="3" fillId="2" borderId="25" xfId="11" applyFont="1" applyFill="1" applyBorder="1" applyAlignment="1">
      <alignment horizontal="center"/>
    </xf>
    <xf numFmtId="0" fontId="3" fillId="2" borderId="39" xfId="11" applyFont="1" applyFill="1" applyBorder="1" applyAlignment="1">
      <alignment horizontal="center"/>
    </xf>
    <xf numFmtId="0" fontId="46" fillId="0" borderId="0" xfId="11" applyFont="1" applyFill="1" applyBorder="1" applyAlignment="1">
      <alignment horizontal="center"/>
    </xf>
    <xf numFmtId="0" fontId="27" fillId="0" borderId="0" xfId="9" applyFont="1" applyAlignment="1">
      <alignment horizontal="left"/>
    </xf>
    <xf numFmtId="0" fontId="3" fillId="2" borderId="0" xfId="9" applyFont="1" applyFill="1" applyBorder="1" applyAlignment="1">
      <alignment horizontal="center" wrapText="1"/>
    </xf>
    <xf numFmtId="0" fontId="27" fillId="0" borderId="5" xfId="9" applyFont="1" applyBorder="1" applyAlignment="1">
      <alignment horizontal="left"/>
    </xf>
    <xf numFmtId="0" fontId="27" fillId="0" borderId="0" xfId="9" applyFont="1" applyBorder="1" applyAlignment="1">
      <alignment horizontal="left"/>
    </xf>
    <xf numFmtId="0" fontId="3" fillId="6" borderId="45" xfId="9" applyFont="1" applyFill="1" applyBorder="1" applyAlignment="1">
      <alignment horizontal="center"/>
    </xf>
    <xf numFmtId="0" fontId="3" fillId="6" borderId="25" xfId="9" applyFont="1" applyFill="1" applyBorder="1" applyAlignment="1">
      <alignment horizontal="center"/>
    </xf>
    <xf numFmtId="0" fontId="3" fillId="2" borderId="47" xfId="9" applyFont="1" applyFill="1" applyBorder="1" applyAlignment="1">
      <alignment horizontal="center" wrapText="1"/>
    </xf>
    <xf numFmtId="0" fontId="3" fillId="2" borderId="7" xfId="9" applyFont="1" applyFill="1" applyBorder="1" applyAlignment="1">
      <alignment horizontal="center" wrapText="1"/>
    </xf>
    <xf numFmtId="0" fontId="3" fillId="2" borderId="44" xfId="9" applyFont="1" applyFill="1" applyBorder="1" applyAlignment="1">
      <alignment horizontal="center" wrapText="1"/>
    </xf>
    <xf numFmtId="0" fontId="3" fillId="2" borderId="15" xfId="9" applyFont="1" applyFill="1" applyBorder="1" applyAlignment="1">
      <alignment horizontal="center" wrapText="1"/>
    </xf>
  </cellXfs>
  <cellStyles count="113">
    <cellStyle name="Comma" xfId="12" builtinId="3"/>
    <cellStyle name="Comma [0] 2" xfId="33"/>
    <cellStyle name="Comma [0] 2 2" xfId="34"/>
    <cellStyle name="Comma 10" xfId="35"/>
    <cellStyle name="Comma 11" xfId="36"/>
    <cellStyle name="Comma 11 2" xfId="37"/>
    <cellStyle name="Comma 11 3" xfId="38"/>
    <cellStyle name="Comma 12" xfId="39"/>
    <cellStyle name="Comma 12 2" xfId="40"/>
    <cellStyle name="Comma 13" xfId="41"/>
    <cellStyle name="Comma 14" xfId="17"/>
    <cellStyle name="Comma 15" xfId="101"/>
    <cellStyle name="Comma 16" xfId="104"/>
    <cellStyle name="Comma 17" xfId="100"/>
    <cellStyle name="Comma 18" xfId="103"/>
    <cellStyle name="Comma 19" xfId="107"/>
    <cellStyle name="Comma 2" xfId="2"/>
    <cellStyle name="Comma 2 2" xfId="3"/>
    <cellStyle name="Comma 2 2 2" xfId="78"/>
    <cellStyle name="Comma 2 2 2 2" xfId="79"/>
    <cellStyle name="Comma 2 2 2 2 2" xfId="80"/>
    <cellStyle name="Comma 2 2 2 2 3" xfId="81"/>
    <cellStyle name="Comma 2 2 2 3" xfId="82"/>
    <cellStyle name="Comma 2 2 3" xfId="83"/>
    <cellStyle name="Comma 2 2 4" xfId="84"/>
    <cellStyle name="Comma 2 2 5" xfId="77"/>
    <cellStyle name="Comma 2 3" xfId="85"/>
    <cellStyle name="Comma 2 4" xfId="76"/>
    <cellStyle name="Comma 2 5" xfId="18"/>
    <cellStyle name="Comma 2 6" xfId="110"/>
    <cellStyle name="Comma 2 7" xfId="109"/>
    <cellStyle name="Comma 2_ESISO Data for March2011  (3)" xfId="86"/>
    <cellStyle name="Comma 20" xfId="112"/>
    <cellStyle name="Comma 21" xfId="108"/>
    <cellStyle name="Comma 22" xfId="111"/>
    <cellStyle name="Comma 3" xfId="4"/>
    <cellStyle name="Comma 3 2" xfId="42"/>
    <cellStyle name="Comma 3 3" xfId="87"/>
    <cellStyle name="Comma 3 4" xfId="105"/>
    <cellStyle name="Comma 3_Ext DbtTableB 1 6 (2)" xfId="43"/>
    <cellStyle name="Comma 4" xfId="5"/>
    <cellStyle name="Comma 4 2" xfId="44"/>
    <cellStyle name="Comma 4 2 2" xfId="89"/>
    <cellStyle name="Comma 4 3" xfId="88"/>
    <cellStyle name="Comma 4 4" xfId="21"/>
    <cellStyle name="Comma 4_Ext DbtTableB 1 6 (2)" xfId="45"/>
    <cellStyle name="Comma 5" xfId="6"/>
    <cellStyle name="Comma 5 2" xfId="20"/>
    <cellStyle name="Comma 6" xfId="7"/>
    <cellStyle name="Comma 6 2" xfId="14"/>
    <cellStyle name="Comma 6 3" xfId="46"/>
    <cellStyle name="Comma 7" xfId="47"/>
    <cellStyle name="Comma 8" xfId="48"/>
    <cellStyle name="Comma 8 2" xfId="90"/>
    <cellStyle name="Comma 9" xfId="49"/>
    <cellStyle name="Excel.Chart" xfId="22"/>
    <cellStyle name="genera" xfId="50"/>
    <cellStyle name="GOVDATA" xfId="23"/>
    <cellStyle name="Millares [0]_11.1.3. bis" xfId="24"/>
    <cellStyle name="Millares_11.1.3. bis" xfId="25"/>
    <cellStyle name="Moneda [0]_11.1.3. bis" xfId="26"/>
    <cellStyle name="Moneda_11.1.3. bis" xfId="27"/>
    <cellStyle name="Normal" xfId="0" builtinId="0"/>
    <cellStyle name="Normal - Style1" xfId="28"/>
    <cellStyle name="Normal 10" xfId="51"/>
    <cellStyle name="Normal 11" xfId="52"/>
    <cellStyle name="Normal 12" xfId="53"/>
    <cellStyle name="Normal 13" xfId="54"/>
    <cellStyle name="Normal 14" xfId="55"/>
    <cellStyle name="Normal 15" xfId="16"/>
    <cellStyle name="Normal 16" xfId="56"/>
    <cellStyle name="Normal 17" xfId="57"/>
    <cellStyle name="Normal 18" xfId="58"/>
    <cellStyle name="Normal 19" xfId="106"/>
    <cellStyle name="Normal 2" xfId="1"/>
    <cellStyle name="Normal 2 2" xfId="8"/>
    <cellStyle name="Normal 2 2 2" xfId="59"/>
    <cellStyle name="Normal 2 2 3" xfId="60"/>
    <cellStyle name="Normal 2 2 4" xfId="61"/>
    <cellStyle name="Normal 2 2 5" xfId="62"/>
    <cellStyle name="Normal 2 2 6" xfId="29"/>
    <cellStyle name="Normal 2 3" xfId="30"/>
    <cellStyle name="Normal 2 3 2" xfId="91"/>
    <cellStyle name="Normal 2 4" xfId="63"/>
    <cellStyle name="Normal 2 4 2" xfId="92"/>
    <cellStyle name="Normal 2 5" xfId="64"/>
    <cellStyle name="Normal 2 5 2" xfId="93"/>
    <cellStyle name="Normal 2_ESISO Data for March2011  (3)" xfId="94"/>
    <cellStyle name="Normal 3" xfId="9"/>
    <cellStyle name="Normal 3 2" xfId="65"/>
    <cellStyle name="Normal 3 2 2" xfId="66"/>
    <cellStyle name="Normal 3 2 3" xfId="67"/>
    <cellStyle name="Normal 3 2 4" xfId="96"/>
    <cellStyle name="Normal 3 3" xfId="68"/>
    <cellStyle name="Normal 3 4" xfId="95"/>
    <cellStyle name="Normal 3 5" xfId="31"/>
    <cellStyle name="Normal 3_Ext DbtTableB 1 6 (2)" xfId="69"/>
    <cellStyle name="Normal 4" xfId="10"/>
    <cellStyle name="Normal 4 2" xfId="19"/>
    <cellStyle name="Normal 5" xfId="11"/>
    <cellStyle name="Normal 5 2" xfId="15"/>
    <cellStyle name="Normal 5 3" xfId="70"/>
    <cellStyle name="Normal 5_Ext DbtTableB 1 6 (2)" xfId="32"/>
    <cellStyle name="Normal 6" xfId="71"/>
    <cellStyle name="Normal 6 2" xfId="72"/>
    <cellStyle name="Normal 7" xfId="73"/>
    <cellStyle name="Normal 7 2" xfId="97"/>
    <cellStyle name="Normal 8" xfId="74"/>
    <cellStyle name="Normal 8 2" xfId="98"/>
    <cellStyle name="Normal 9" xfId="75"/>
    <cellStyle name="Normal 9 2" xfId="99"/>
    <cellStyle name="Normal_Annual Report_2005" xfId="102"/>
    <cellStyle name="Normal_Table 4.10.TB Hldings" xfId="13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47" Type="http://schemas.openxmlformats.org/officeDocument/2006/relationships/externalLink" Target="externalLinks/externalLink6.xml"/><Relationship Id="rId50" Type="http://schemas.openxmlformats.org/officeDocument/2006/relationships/externalLink" Target="externalLinks/externalLink9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4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3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2.xml"/><Relationship Id="rId48" Type="http://schemas.openxmlformats.org/officeDocument/2006/relationships/externalLink" Target="externalLinks/externalLink7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0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Fig. A1.2: Money Supply in Nigeria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123456"/>
        <c:axId val="127125376"/>
      </c:lineChart>
      <c:catAx>
        <c:axId val="12712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125376"/>
        <c:crosses val="autoZero"/>
        <c:auto val="1"/>
        <c:lblAlgn val="ctr"/>
        <c:lblOffset val="100"/>
        <c:tickMarkSkip val="1"/>
        <c:noMultiLvlLbl val="0"/>
      </c:catAx>
      <c:valAx>
        <c:axId val="127125376"/>
        <c:scaling>
          <c:orientation val="minMax"/>
          <c:max val="1800000"/>
        </c:scaling>
        <c:delete val="0"/>
        <c:axPos val="l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Billion Naira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123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44" r="0.75000000000000544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Fig. A 1.1: Total Currency in Circulation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82880"/>
        <c:axId val="127493248"/>
      </c:lineChart>
      <c:catAx>
        <c:axId val="12748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493248"/>
        <c:crosses val="autoZero"/>
        <c:auto val="1"/>
        <c:lblAlgn val="ctr"/>
        <c:lblOffset val="100"/>
        <c:tickMarkSkip val="1"/>
        <c:noMultiLvlLbl val="0"/>
      </c:catAx>
      <c:valAx>
        <c:axId val="127493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Billion Naira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482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44" r="0.75000000000000544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39</xdr:row>
      <xdr:rowOff>47625</xdr:rowOff>
    </xdr:from>
    <xdr:to>
      <xdr:col>45</xdr:col>
      <xdr:colOff>0</xdr:colOff>
      <xdr:row>55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45</xdr:col>
      <xdr:colOff>0</xdr:colOff>
      <xdr:row>1</xdr:row>
      <xdr:rowOff>0</xdr:rowOff>
    </xdr:from>
    <xdr:to>
      <xdr:col>45</xdr:col>
      <xdr:colOff>0</xdr:colOff>
      <xdr:row>24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TA-ins\NGCP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NGA-re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My%20Documents\EWSDATA\NGA\NGA_RE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IMF\Nigeria\Statistics\Bloomberg_Nigeria_D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SYC\Current\Scmon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R_Figur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Lamby\Nigeria\Statistics\Imf\00NGRED_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</sheetNames>
    <sheetDataSet>
      <sheetData sheetId="0"/>
      <sheetData sheetId="1"/>
      <sheetData sheetId="2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-0.87403961548090103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-1.0363676562523754</v>
          </cell>
          <cell r="E15">
            <v>2.8075685004439848</v>
          </cell>
          <cell r="F15">
            <v>13.323926327140109</v>
          </cell>
          <cell r="G15">
            <v>-10.773805338466815</v>
          </cell>
          <cell r="H15">
            <v>-10.243179260469955</v>
          </cell>
          <cell r="I15">
            <v>0.24462151645643904</v>
          </cell>
          <cell r="J15">
            <v>-4.2583202355335272</v>
          </cell>
          <cell r="K15">
            <v>-5.0744817546944336</v>
          </cell>
          <cell r="L15">
            <v>-2.3187855526297723</v>
          </cell>
          <cell r="M15">
            <v>1.2875301855051258E-2</v>
          </cell>
          <cell r="S15">
            <v>1.9200409814348731</v>
          </cell>
          <cell r="T15">
            <v>0.16753790077998643</v>
          </cell>
          <cell r="U15">
            <v>9.4499384401166564E-3</v>
          </cell>
          <cell r="V15">
            <v>0.10465756754746824</v>
          </cell>
          <cell r="W15">
            <v>0.10680127805960071</v>
          </cell>
          <cell r="X15">
            <v>-2.4416557020439877E-2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0.87403961548090103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-0.36878185578991385</v>
          </cell>
          <cell r="E23">
            <v>1.4452062029446167</v>
          </cell>
          <cell r="F23">
            <v>20.636680686643423</v>
          </cell>
          <cell r="G23">
            <v>-4.1688873447503383</v>
          </cell>
          <cell r="H23">
            <v>-5.3866754687948388</v>
          </cell>
          <cell r="I23">
            <v>1.139330997755001</v>
          </cell>
          <cell r="J23">
            <v>-2.2392432950099699</v>
          </cell>
          <cell r="K23">
            <v>-4.0435526329138138</v>
          </cell>
          <cell r="L23">
            <v>0.1009459430212627</v>
          </cell>
          <cell r="M23">
            <v>0.9065591336280332</v>
          </cell>
          <cell r="S23">
            <v>3.1319378645399336</v>
          </cell>
          <cell r="T23">
            <v>0.87556040708079963</v>
          </cell>
          <cell r="U23">
            <v>0.84420117346684498</v>
          </cell>
          <cell r="V23">
            <v>0.93245979838045456</v>
          </cell>
          <cell r="W23">
            <v>0.85686691709682372</v>
          </cell>
          <cell r="X23">
            <v>0.77293166782795342</v>
          </cell>
          <cell r="Y23">
            <v>0.73769484937325969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-2.5291784802661517</v>
          </cell>
          <cell r="E27">
            <v>2.127136675498743E-2</v>
          </cell>
          <cell r="F27">
            <v>12.828985196037067</v>
          </cell>
          <cell r="G27">
            <v>-5.5723640315200216</v>
          </cell>
          <cell r="H27">
            <v>-5.7012385081348631</v>
          </cell>
          <cell r="I27">
            <v>1.5234588025312032E-2</v>
          </cell>
          <cell r="J27">
            <v>-3.6922745264207224</v>
          </cell>
          <cell r="K27">
            <v>-4.3648283239657584</v>
          </cell>
          <cell r="L27">
            <v>-2.0245156939630964</v>
          </cell>
          <cell r="M27">
            <v>-0.48462285661625465</v>
          </cell>
          <cell r="S27">
            <v>1.8489644317974299</v>
          </cell>
          <cell r="T27">
            <v>-0.34175881872965946</v>
          </cell>
          <cell r="U27">
            <v>-0.42190565135419711</v>
          </cell>
          <cell r="V27">
            <v>-0.41862804769645795</v>
          </cell>
          <cell r="W27">
            <v>-0.44342665641359336</v>
          </cell>
          <cell r="X27">
            <v>-0.45869809736147743</v>
          </cell>
          <cell r="Y27">
            <v>-0.43778672543171748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2.3579822904544034</v>
          </cell>
          <cell r="E28">
            <v>-1.67525070108384</v>
          </cell>
          <cell r="F28">
            <v>11.850397734547697</v>
          </cell>
          <cell r="G28">
            <v>1.4588315648303549</v>
          </cell>
          <cell r="H28">
            <v>-0.88409006615602337</v>
          </cell>
          <cell r="I28">
            <v>0.61850577032628873</v>
          </cell>
          <cell r="J28">
            <v>1.8011793181357332</v>
          </cell>
          <cell r="K28">
            <v>-3.4809821662596487</v>
          </cell>
          <cell r="L28">
            <v>0.31573433477398805</v>
          </cell>
          <cell r="M28">
            <v>0.11923002937093863</v>
          </cell>
          <cell r="S28">
            <v>0.82702769819005439</v>
          </cell>
          <cell r="T28">
            <v>-0.28754878575663723</v>
          </cell>
          <cell r="U28">
            <v>-0.19448733258153783</v>
          </cell>
          <cell r="V28">
            <v>-0.16886394314725639</v>
          </cell>
          <cell r="W28">
            <v>-0.2733020884553895</v>
          </cell>
          <cell r="X28">
            <v>-1.2847769667531859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26.829121425710696</v>
          </cell>
          <cell r="U52">
            <v>24.465511452504519</v>
          </cell>
          <cell r="V52">
            <v>22.096976641999596</v>
          </cell>
          <cell r="W52">
            <v>19.598552866887015</v>
          </cell>
          <cell r="X52">
            <v>16.11204591087651</v>
          </cell>
          <cell r="AA52">
            <v>-2.5009960002421492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-0.87403961548090103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-0.87403961548090103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29.70495068237398</v>
          </cell>
          <cell r="U58">
            <v>29.89291328310183</v>
          </cell>
          <cell r="V58">
            <v>29.859133545512876</v>
          </cell>
          <cell r="W58">
            <v>29.721557518217566</v>
          </cell>
          <cell r="X58">
            <v>28.439385204049614</v>
          </cell>
          <cell r="AA58">
            <v>-0.84629113260354516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34.462546915320878</v>
          </cell>
          <cell r="V59">
            <v>34.220760665535913</v>
          </cell>
          <cell r="W59">
            <v>33.837001556731181</v>
          </cell>
          <cell r="X59">
            <v>32.089193071931241</v>
          </cell>
          <cell r="AA59">
            <v>-1.0687904914107338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36.799868785785165</v>
          </cell>
          <cell r="U60">
            <v>46.120544692763907</v>
          </cell>
          <cell r="V60">
            <v>45.501567125655136</v>
          </cell>
          <cell r="W60">
            <v>44.656576952873891</v>
          </cell>
          <cell r="X60">
            <v>41.978512195684587</v>
          </cell>
          <cell r="AA60">
            <v>-1.482291751928845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38.098477745884622</v>
          </cell>
          <cell r="V61">
            <v>38.32900903911829</v>
          </cell>
          <cell r="W61">
            <v>38.442697684406475</v>
          </cell>
          <cell r="X61">
            <v>37.39525402354576</v>
          </cell>
          <cell r="AA61">
            <v>-0.60524478004672666</v>
          </cell>
        </row>
        <row r="62">
          <cell r="B62" t="str">
            <v>B5. Combination of B1-B4 using one standard deviation shocks</v>
          </cell>
          <cell r="S62">
            <v>29.253363303090886</v>
          </cell>
          <cell r="T62">
            <v>35.809844075229918</v>
          </cell>
          <cell r="U62">
            <v>43.414313586114815</v>
          </cell>
          <cell r="V62">
            <v>43.466712158062009</v>
          </cell>
          <cell r="W62">
            <v>43.374092436592917</v>
          </cell>
          <cell r="X62">
            <v>41.729527887364398</v>
          </cell>
          <cell r="AA62">
            <v>-1.0535507054529378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40.561433172933505</v>
          </cell>
          <cell r="U63">
            <v>39.974736519214531</v>
          </cell>
          <cell r="V63">
            <v>39.543951900023217</v>
          </cell>
          <cell r="W63">
            <v>38.930531279665985</v>
          </cell>
          <cell r="X63">
            <v>36.724989019945198</v>
          </cell>
          <cell r="AA63">
            <v>-1.2750031930061665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RealModule"/>
      <sheetName val="Readme"/>
      <sheetName val="TOC"/>
      <sheetName val="In"/>
      <sheetName val="Out"/>
      <sheetName val="Weta"/>
      <sheetName val="Source_sect"/>
      <sheetName val="Source_exp"/>
      <sheetName val="SEI"/>
      <sheetName val="SEI-PIN SR"/>
      <sheetName val="SavInv"/>
      <sheetName val="Work_sect"/>
      <sheetName val="Work_exp"/>
      <sheetName val="Work_exp_muddlethrough"/>
      <sheetName val="SavInv-muddlethrough"/>
      <sheetName val="Work_sect_muddlethrugh"/>
      <sheetName val="SEI-muddlethrugh"/>
      <sheetName val="SEI-WB-Annual meetings"/>
      <sheetName val="SEI-WB-Annual meetings-hard"/>
      <sheetName val="Table 1"/>
      <sheetName val="Table 2"/>
      <sheetName val="Table 3"/>
      <sheetName val="Table 4"/>
      <sheetName val="Table 5"/>
      <sheetName val="charts"/>
      <sheetName val="chart data"/>
      <sheetName val="RED1"/>
      <sheetName val="RED2"/>
      <sheetName val="RED3"/>
      <sheetName val="RED4"/>
      <sheetName val="RED6"/>
      <sheetName val="RED7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55">
          <cell r="B55" t="str">
            <v xml:space="preserve"> Implicit Price Deflators (1984 = 100)</v>
          </cell>
        </row>
        <row r="66">
          <cell r="B66" t="str">
            <v>Price Deflators rebased to 1990 = 100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Parallel"/>
      <sheetName val="Nominal"/>
      <sheetName val="Sheet1"/>
      <sheetName val="Sheet2"/>
      <sheetName val="Sheet3"/>
      <sheetName val="Panel1"/>
      <sheetName val="Table1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Nigeria</v>
          </cell>
          <cell r="B2">
            <v>694</v>
          </cell>
          <cell r="K2" t="str">
            <v>IcccPCPIN</v>
          </cell>
          <cell r="M2">
            <v>28856</v>
          </cell>
          <cell r="N2">
            <v>36982</v>
          </cell>
          <cell r="O2">
            <v>1990</v>
          </cell>
          <cell r="P2">
            <v>1990</v>
          </cell>
          <cell r="AA2" t="str">
            <v>ERI</v>
          </cell>
          <cell r="AB2" t="b">
            <v>0</v>
          </cell>
        </row>
        <row r="3">
          <cell r="AA3" t="str">
            <v>PCPI</v>
          </cell>
          <cell r="AB3" t="b">
            <v>0</v>
          </cell>
        </row>
        <row r="4">
          <cell r="AA4" t="str">
            <v>PCPISA</v>
          </cell>
          <cell r="AB4" t="b">
            <v>0</v>
          </cell>
        </row>
        <row r="5">
          <cell r="AA5" t="str">
            <v>ENEER</v>
          </cell>
          <cell r="AB5" t="b">
            <v>0</v>
          </cell>
        </row>
        <row r="6">
          <cell r="AA6" t="str">
            <v>EREER</v>
          </cell>
          <cell r="AB6" t="b">
            <v>0</v>
          </cell>
        </row>
        <row r="7">
          <cell r="AA7" t="str">
            <v>PRPI</v>
          </cell>
          <cell r="AB7" t="b">
            <v>0</v>
          </cell>
        </row>
      </sheetData>
      <sheetData sheetId="6" refreshError="1"/>
      <sheetData sheetId="7" refreshError="1">
        <row r="2">
          <cell r="B2" t="str">
            <v>AFR</v>
          </cell>
        </row>
        <row r="4">
          <cell r="A4" t="str">
            <v>INDEX: 1990 = 100</v>
          </cell>
        </row>
        <row r="6">
          <cell r="A6" t="str">
            <v>Nigeria(694)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geria_Val"/>
      <sheetName val="Raw_1"/>
      <sheetName val="Raw_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ecurities-nonbanks"/>
      <sheetName val="SecuritiesDMBs"/>
      <sheetName val="SoundnessInd."/>
      <sheetName val="WETA"/>
      <sheetName val="IN"/>
      <sheetName val="SEC-REDEMP"/>
      <sheetName val="OUT"/>
      <sheetName val="DMB"/>
      <sheetName val="DOMDEBT-M"/>
      <sheetName val="SCRDOMDEBT"/>
      <sheetName val="SCSMSRV"/>
      <sheetName val="SCSCBS"/>
      <sheetName val="SCSMSRVHalfYear"/>
      <sheetName val="MSRV"/>
      <sheetName val="CBS"/>
      <sheetName val="ControlSheet"/>
      <sheetName val="from CBS on DMB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EDSS_OFIM"/>
      <sheetName val="di_RSRV"/>
      <sheetName val="EDSS_OFIQ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Gvt.Securities-others"/>
      <sheetName val="Annual Interest Rate IFS"/>
      <sheetName val="Quarterly Interest Rate IFS"/>
      <sheetName val="Monetary Authorites IFS"/>
      <sheetName val="Banking Survey IFS"/>
      <sheetName val="CBS IFS"/>
      <sheetName val="Commercial Bank Assets IFS"/>
      <sheetName val="Banking Institution IFS"/>
      <sheetName val="Development Bank IFS"/>
      <sheetName val="Financial Survey IFS"/>
      <sheetName val="Nonbank Institution IFS"/>
      <sheetName val="DOMDEBT-M (old)"/>
      <sheetName val="Interest Rate I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Monthly data"/>
      <sheetName val="Sheet1"/>
      <sheetName val="NIBOR (monthly avrg.)"/>
      <sheetName val="Ex. rates"/>
      <sheetName val="EER"/>
      <sheetName val="SR_FIG1"/>
      <sheetName val="SR_FIG2"/>
      <sheetName val="SR_FIG4"/>
      <sheetName val="SR_FIG3"/>
      <sheetName val="SR_FIG4 (2)"/>
      <sheetName val="SR_FIG3v2"/>
    </sheetNames>
    <sheetDataSet>
      <sheetData sheetId="0" refreshError="1">
        <row r="1">
          <cell r="D1">
            <v>1997</v>
          </cell>
          <cell r="E1">
            <v>1998</v>
          </cell>
          <cell r="F1">
            <v>1999</v>
          </cell>
          <cell r="G1">
            <v>2000</v>
          </cell>
          <cell r="H1">
            <v>2001</v>
          </cell>
          <cell r="I1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BASIC"/>
      <sheetName val="1"/>
      <sheetName val="2"/>
      <sheetName val="3"/>
      <sheetName val="4"/>
      <sheetName val="5"/>
      <sheetName val="8"/>
      <sheetName val="9"/>
      <sheetName val="10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23"/>
      <sheetName val="24"/>
      <sheetName val="25"/>
      <sheetName val="26"/>
      <sheetName val="30"/>
      <sheetName val="31"/>
      <sheetName val="32"/>
      <sheetName val="DOTX"/>
      <sheetName val="DOTM"/>
      <sheetName val="Debt"/>
      <sheetName val="IFEM"/>
      <sheetName val="40"/>
      <sheetName val="33"/>
      <sheetName val="34"/>
      <sheetName val="35"/>
      <sheetName val="36"/>
      <sheetName val="37"/>
      <sheetName val="39"/>
      <sheetName val="6"/>
      <sheetName val="7"/>
      <sheetName val="11"/>
      <sheetName val="12"/>
      <sheetName val="13"/>
      <sheetName val="14"/>
      <sheetName val="15"/>
      <sheetName val="17"/>
      <sheetName val="18"/>
      <sheetName val="19"/>
      <sheetName val="20"/>
      <sheetName val="21"/>
      <sheetName val="22"/>
      <sheetName val="F22"/>
      <sheetName val="27"/>
      <sheetName val="28"/>
      <sheetName val="PRINTRED28"/>
      <sheetName val="29"/>
      <sheetName val="Dialog1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BJ101"/>
  <sheetViews>
    <sheetView view="pageBreakPreview" zoomScaleNormal="80" zoomScaleSheetLayoutView="100" zoomScalePageLayoutView="74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A15" sqref="BA15"/>
    </sheetView>
  </sheetViews>
  <sheetFormatPr defaultRowHeight="15.75"/>
  <cols>
    <col min="1" max="1" width="47.42578125" style="2" customWidth="1"/>
    <col min="2" max="22" width="12" style="2" customWidth="1"/>
    <col min="23" max="27" width="14.42578125" style="2" customWidth="1"/>
    <col min="28" max="31" width="15" style="2" customWidth="1"/>
    <col min="32" max="32" width="14.28515625" style="2" customWidth="1"/>
    <col min="33" max="37" width="14.7109375" style="2" customWidth="1"/>
    <col min="38" max="42" width="16.140625" style="2" customWidth="1"/>
    <col min="43" max="43" width="15.5703125" style="2" bestFit="1" customWidth="1"/>
    <col min="44" max="52" width="13.7109375" style="2" bestFit="1" customWidth="1"/>
    <col min="53" max="53" width="13.85546875" style="2" bestFit="1" customWidth="1"/>
    <col min="54" max="54" width="14.28515625" style="2" bestFit="1" customWidth="1"/>
    <col min="55" max="58" width="15.5703125" style="2" bestFit="1" customWidth="1"/>
    <col min="59" max="60" width="14.28515625" style="2" bestFit="1" customWidth="1"/>
    <col min="61" max="61" width="14.42578125" style="2" bestFit="1" customWidth="1"/>
    <col min="62" max="62" width="14.28515625" style="2" bestFit="1" customWidth="1"/>
    <col min="63" max="207" width="9.140625" style="2"/>
    <col min="208" max="208" width="47.42578125" style="2" customWidth="1"/>
    <col min="209" max="213" width="10.7109375" style="2" customWidth="1"/>
    <col min="214" max="214" width="47.42578125" style="2" customWidth="1"/>
    <col min="215" max="219" width="10.85546875" style="2" customWidth="1"/>
    <col min="220" max="220" width="47.42578125" style="2" customWidth="1"/>
    <col min="221" max="225" width="11.85546875" style="2" customWidth="1"/>
    <col min="226" max="226" width="47.42578125" style="2" customWidth="1"/>
    <col min="227" max="230" width="12.28515625" style="2" customWidth="1"/>
    <col min="231" max="231" width="13" style="2" customWidth="1"/>
    <col min="232" max="232" width="47.42578125" style="2" customWidth="1"/>
    <col min="233" max="236" width="14.28515625" style="2" customWidth="1"/>
    <col min="237" max="237" width="47.42578125" style="2" customWidth="1"/>
    <col min="238" max="241" width="14.28515625" style="2" customWidth="1"/>
    <col min="242" max="242" width="47.42578125" style="2" customWidth="1"/>
    <col min="243" max="246" width="14.28515625" style="2" customWidth="1"/>
    <col min="247" max="247" width="47.42578125" style="2" customWidth="1"/>
    <col min="248" max="251" width="15.5703125" style="2" bestFit="1" customWidth="1"/>
    <col min="252" max="252" width="47.7109375" style="2" customWidth="1"/>
    <col min="253" max="256" width="14.28515625" style="2" customWidth="1"/>
    <col min="257" max="257" width="9.140625" style="2"/>
    <col min="258" max="258" width="30" style="2" customWidth="1"/>
    <col min="259" max="259" width="14.28515625" style="2" bestFit="1" customWidth="1"/>
    <col min="260" max="260" width="14.28515625" style="2" customWidth="1"/>
    <col min="261" max="263" width="14.28515625" style="2" bestFit="1" customWidth="1"/>
    <col min="264" max="274" width="15.5703125" style="2" bestFit="1" customWidth="1"/>
    <col min="275" max="276" width="9.140625" style="2"/>
    <col min="277" max="277" width="10.5703125" style="2" bestFit="1" customWidth="1"/>
    <col min="278" max="278" width="9.140625" style="2"/>
    <col min="279" max="280" width="11.7109375" style="2" bestFit="1" customWidth="1"/>
    <col min="281" max="281" width="13.85546875" style="2" bestFit="1" customWidth="1"/>
    <col min="282" max="289" width="9.140625" style="2"/>
    <col min="290" max="290" width="10.5703125" style="2" bestFit="1" customWidth="1"/>
    <col min="291" max="291" width="13.85546875" style="2" bestFit="1" customWidth="1"/>
    <col min="292" max="292" width="13.140625" style="2" bestFit="1" customWidth="1"/>
    <col min="293" max="463" width="9.140625" style="2"/>
    <col min="464" max="464" width="47.42578125" style="2" customWidth="1"/>
    <col min="465" max="469" width="10.7109375" style="2" customWidth="1"/>
    <col min="470" max="470" width="47.42578125" style="2" customWidth="1"/>
    <col min="471" max="475" width="10.85546875" style="2" customWidth="1"/>
    <col min="476" max="476" width="47.42578125" style="2" customWidth="1"/>
    <col min="477" max="481" width="11.85546875" style="2" customWidth="1"/>
    <col min="482" max="482" width="47.42578125" style="2" customWidth="1"/>
    <col min="483" max="486" width="12.28515625" style="2" customWidth="1"/>
    <col min="487" max="487" width="13" style="2" customWidth="1"/>
    <col min="488" max="488" width="47.42578125" style="2" customWidth="1"/>
    <col min="489" max="492" width="14.28515625" style="2" customWidth="1"/>
    <col min="493" max="493" width="47.42578125" style="2" customWidth="1"/>
    <col min="494" max="497" width="14.28515625" style="2" customWidth="1"/>
    <col min="498" max="498" width="47.42578125" style="2" customWidth="1"/>
    <col min="499" max="502" width="14.28515625" style="2" customWidth="1"/>
    <col min="503" max="503" width="47.42578125" style="2" customWidth="1"/>
    <col min="504" max="507" width="15.5703125" style="2" bestFit="1" customWidth="1"/>
    <col min="508" max="508" width="47.7109375" style="2" customWidth="1"/>
    <col min="509" max="512" width="14.28515625" style="2" customWidth="1"/>
    <col min="513" max="513" width="9.140625" style="2"/>
    <col min="514" max="514" width="30" style="2" customWidth="1"/>
    <col min="515" max="515" width="14.28515625" style="2" bestFit="1" customWidth="1"/>
    <col min="516" max="516" width="14.28515625" style="2" customWidth="1"/>
    <col min="517" max="519" width="14.28515625" style="2" bestFit="1" customWidth="1"/>
    <col min="520" max="530" width="15.5703125" style="2" bestFit="1" customWidth="1"/>
    <col min="531" max="532" width="9.140625" style="2"/>
    <col min="533" max="533" width="10.5703125" style="2" bestFit="1" customWidth="1"/>
    <col min="534" max="534" width="9.140625" style="2"/>
    <col min="535" max="536" width="11.7109375" style="2" bestFit="1" customWidth="1"/>
    <col min="537" max="537" width="13.85546875" style="2" bestFit="1" customWidth="1"/>
    <col min="538" max="545" width="9.140625" style="2"/>
    <col min="546" max="546" width="10.5703125" style="2" bestFit="1" customWidth="1"/>
    <col min="547" max="547" width="13.85546875" style="2" bestFit="1" customWidth="1"/>
    <col min="548" max="548" width="13.140625" style="2" bestFit="1" customWidth="1"/>
    <col min="549" max="719" width="9.140625" style="2"/>
    <col min="720" max="720" width="47.42578125" style="2" customWidth="1"/>
    <col min="721" max="725" width="10.7109375" style="2" customWidth="1"/>
    <col min="726" max="726" width="47.42578125" style="2" customWidth="1"/>
    <col min="727" max="731" width="10.85546875" style="2" customWidth="1"/>
    <col min="732" max="732" width="47.42578125" style="2" customWidth="1"/>
    <col min="733" max="737" width="11.85546875" style="2" customWidth="1"/>
    <col min="738" max="738" width="47.42578125" style="2" customWidth="1"/>
    <col min="739" max="742" width="12.28515625" style="2" customWidth="1"/>
    <col min="743" max="743" width="13" style="2" customWidth="1"/>
    <col min="744" max="744" width="47.42578125" style="2" customWidth="1"/>
    <col min="745" max="748" width="14.28515625" style="2" customWidth="1"/>
    <col min="749" max="749" width="47.42578125" style="2" customWidth="1"/>
    <col min="750" max="753" width="14.28515625" style="2" customWidth="1"/>
    <col min="754" max="754" width="47.42578125" style="2" customWidth="1"/>
    <col min="755" max="758" width="14.28515625" style="2" customWidth="1"/>
    <col min="759" max="759" width="47.42578125" style="2" customWidth="1"/>
    <col min="760" max="763" width="15.5703125" style="2" bestFit="1" customWidth="1"/>
    <col min="764" max="764" width="47.7109375" style="2" customWidth="1"/>
    <col min="765" max="768" width="14.28515625" style="2" customWidth="1"/>
    <col min="769" max="769" width="9.140625" style="2"/>
    <col min="770" max="770" width="30" style="2" customWidth="1"/>
    <col min="771" max="771" width="14.28515625" style="2" bestFit="1" customWidth="1"/>
    <col min="772" max="772" width="14.28515625" style="2" customWidth="1"/>
    <col min="773" max="775" width="14.28515625" style="2" bestFit="1" customWidth="1"/>
    <col min="776" max="786" width="15.5703125" style="2" bestFit="1" customWidth="1"/>
    <col min="787" max="788" width="9.140625" style="2"/>
    <col min="789" max="789" width="10.5703125" style="2" bestFit="1" customWidth="1"/>
    <col min="790" max="790" width="9.140625" style="2"/>
    <col min="791" max="792" width="11.7109375" style="2" bestFit="1" customWidth="1"/>
    <col min="793" max="793" width="13.85546875" style="2" bestFit="1" customWidth="1"/>
    <col min="794" max="801" width="9.140625" style="2"/>
    <col min="802" max="802" width="10.5703125" style="2" bestFit="1" customWidth="1"/>
    <col min="803" max="803" width="13.85546875" style="2" bestFit="1" customWidth="1"/>
    <col min="804" max="804" width="13.140625" style="2" bestFit="1" customWidth="1"/>
    <col min="805" max="975" width="9.140625" style="2"/>
    <col min="976" max="976" width="47.42578125" style="2" customWidth="1"/>
    <col min="977" max="981" width="10.7109375" style="2" customWidth="1"/>
    <col min="982" max="982" width="47.42578125" style="2" customWidth="1"/>
    <col min="983" max="987" width="10.85546875" style="2" customWidth="1"/>
    <col min="988" max="988" width="47.42578125" style="2" customWidth="1"/>
    <col min="989" max="993" width="11.85546875" style="2" customWidth="1"/>
    <col min="994" max="994" width="47.42578125" style="2" customWidth="1"/>
    <col min="995" max="998" width="12.28515625" style="2" customWidth="1"/>
    <col min="999" max="999" width="13" style="2" customWidth="1"/>
    <col min="1000" max="1000" width="47.42578125" style="2" customWidth="1"/>
    <col min="1001" max="1004" width="14.28515625" style="2" customWidth="1"/>
    <col min="1005" max="1005" width="47.42578125" style="2" customWidth="1"/>
    <col min="1006" max="1009" width="14.28515625" style="2" customWidth="1"/>
    <col min="1010" max="1010" width="47.42578125" style="2" customWidth="1"/>
    <col min="1011" max="1014" width="14.28515625" style="2" customWidth="1"/>
    <col min="1015" max="1015" width="47.42578125" style="2" customWidth="1"/>
    <col min="1016" max="1019" width="15.5703125" style="2" bestFit="1" customWidth="1"/>
    <col min="1020" max="1020" width="47.7109375" style="2" customWidth="1"/>
    <col min="1021" max="1024" width="14.28515625" style="2" customWidth="1"/>
    <col min="1025" max="1025" width="9.140625" style="2"/>
    <col min="1026" max="1026" width="30" style="2" customWidth="1"/>
    <col min="1027" max="1027" width="14.28515625" style="2" bestFit="1" customWidth="1"/>
    <col min="1028" max="1028" width="14.28515625" style="2" customWidth="1"/>
    <col min="1029" max="1031" width="14.28515625" style="2" bestFit="1" customWidth="1"/>
    <col min="1032" max="1042" width="15.5703125" style="2" bestFit="1" customWidth="1"/>
    <col min="1043" max="1044" width="9.140625" style="2"/>
    <col min="1045" max="1045" width="10.5703125" style="2" bestFit="1" customWidth="1"/>
    <col min="1046" max="1046" width="9.140625" style="2"/>
    <col min="1047" max="1048" width="11.7109375" style="2" bestFit="1" customWidth="1"/>
    <col min="1049" max="1049" width="13.85546875" style="2" bestFit="1" customWidth="1"/>
    <col min="1050" max="1057" width="9.140625" style="2"/>
    <col min="1058" max="1058" width="10.5703125" style="2" bestFit="1" customWidth="1"/>
    <col min="1059" max="1059" width="13.85546875" style="2" bestFit="1" customWidth="1"/>
    <col min="1060" max="1060" width="13.140625" style="2" bestFit="1" customWidth="1"/>
    <col min="1061" max="1231" width="9.140625" style="2"/>
    <col min="1232" max="1232" width="47.42578125" style="2" customWidth="1"/>
    <col min="1233" max="1237" width="10.7109375" style="2" customWidth="1"/>
    <col min="1238" max="1238" width="47.42578125" style="2" customWidth="1"/>
    <col min="1239" max="1243" width="10.85546875" style="2" customWidth="1"/>
    <col min="1244" max="1244" width="47.42578125" style="2" customWidth="1"/>
    <col min="1245" max="1249" width="11.85546875" style="2" customWidth="1"/>
    <col min="1250" max="1250" width="47.42578125" style="2" customWidth="1"/>
    <col min="1251" max="1254" width="12.28515625" style="2" customWidth="1"/>
    <col min="1255" max="1255" width="13" style="2" customWidth="1"/>
    <col min="1256" max="1256" width="47.42578125" style="2" customWidth="1"/>
    <col min="1257" max="1260" width="14.28515625" style="2" customWidth="1"/>
    <col min="1261" max="1261" width="47.42578125" style="2" customWidth="1"/>
    <col min="1262" max="1265" width="14.28515625" style="2" customWidth="1"/>
    <col min="1266" max="1266" width="47.42578125" style="2" customWidth="1"/>
    <col min="1267" max="1270" width="14.28515625" style="2" customWidth="1"/>
    <col min="1271" max="1271" width="47.42578125" style="2" customWidth="1"/>
    <col min="1272" max="1275" width="15.5703125" style="2" bestFit="1" customWidth="1"/>
    <col min="1276" max="1276" width="47.7109375" style="2" customWidth="1"/>
    <col min="1277" max="1280" width="14.28515625" style="2" customWidth="1"/>
    <col min="1281" max="1281" width="9.140625" style="2"/>
    <col min="1282" max="1282" width="30" style="2" customWidth="1"/>
    <col min="1283" max="1283" width="14.28515625" style="2" bestFit="1" customWidth="1"/>
    <col min="1284" max="1284" width="14.28515625" style="2" customWidth="1"/>
    <col min="1285" max="1287" width="14.28515625" style="2" bestFit="1" customWidth="1"/>
    <col min="1288" max="1298" width="15.5703125" style="2" bestFit="1" customWidth="1"/>
    <col min="1299" max="1300" width="9.140625" style="2"/>
    <col min="1301" max="1301" width="10.5703125" style="2" bestFit="1" customWidth="1"/>
    <col min="1302" max="1302" width="9.140625" style="2"/>
    <col min="1303" max="1304" width="11.7109375" style="2" bestFit="1" customWidth="1"/>
    <col min="1305" max="1305" width="13.85546875" style="2" bestFit="1" customWidth="1"/>
    <col min="1306" max="1313" width="9.140625" style="2"/>
    <col min="1314" max="1314" width="10.5703125" style="2" bestFit="1" customWidth="1"/>
    <col min="1315" max="1315" width="13.85546875" style="2" bestFit="1" customWidth="1"/>
    <col min="1316" max="1316" width="13.140625" style="2" bestFit="1" customWidth="1"/>
    <col min="1317" max="1487" width="9.140625" style="2"/>
    <col min="1488" max="1488" width="47.42578125" style="2" customWidth="1"/>
    <col min="1489" max="1493" width="10.7109375" style="2" customWidth="1"/>
    <col min="1494" max="1494" width="47.42578125" style="2" customWidth="1"/>
    <col min="1495" max="1499" width="10.85546875" style="2" customWidth="1"/>
    <col min="1500" max="1500" width="47.42578125" style="2" customWidth="1"/>
    <col min="1501" max="1505" width="11.85546875" style="2" customWidth="1"/>
    <col min="1506" max="1506" width="47.42578125" style="2" customWidth="1"/>
    <col min="1507" max="1510" width="12.28515625" style="2" customWidth="1"/>
    <col min="1511" max="1511" width="13" style="2" customWidth="1"/>
    <col min="1512" max="1512" width="47.42578125" style="2" customWidth="1"/>
    <col min="1513" max="1516" width="14.28515625" style="2" customWidth="1"/>
    <col min="1517" max="1517" width="47.42578125" style="2" customWidth="1"/>
    <col min="1518" max="1521" width="14.28515625" style="2" customWidth="1"/>
    <col min="1522" max="1522" width="47.42578125" style="2" customWidth="1"/>
    <col min="1523" max="1526" width="14.28515625" style="2" customWidth="1"/>
    <col min="1527" max="1527" width="47.42578125" style="2" customWidth="1"/>
    <col min="1528" max="1531" width="15.5703125" style="2" bestFit="1" customWidth="1"/>
    <col min="1532" max="1532" width="47.7109375" style="2" customWidth="1"/>
    <col min="1533" max="1536" width="14.28515625" style="2" customWidth="1"/>
    <col min="1537" max="1537" width="9.140625" style="2"/>
    <col min="1538" max="1538" width="30" style="2" customWidth="1"/>
    <col min="1539" max="1539" width="14.28515625" style="2" bestFit="1" customWidth="1"/>
    <col min="1540" max="1540" width="14.28515625" style="2" customWidth="1"/>
    <col min="1541" max="1543" width="14.28515625" style="2" bestFit="1" customWidth="1"/>
    <col min="1544" max="1554" width="15.5703125" style="2" bestFit="1" customWidth="1"/>
    <col min="1555" max="1556" width="9.140625" style="2"/>
    <col min="1557" max="1557" width="10.5703125" style="2" bestFit="1" customWidth="1"/>
    <col min="1558" max="1558" width="9.140625" style="2"/>
    <col min="1559" max="1560" width="11.7109375" style="2" bestFit="1" customWidth="1"/>
    <col min="1561" max="1561" width="13.85546875" style="2" bestFit="1" customWidth="1"/>
    <col min="1562" max="1569" width="9.140625" style="2"/>
    <col min="1570" max="1570" width="10.5703125" style="2" bestFit="1" customWidth="1"/>
    <col min="1571" max="1571" width="13.85546875" style="2" bestFit="1" customWidth="1"/>
    <col min="1572" max="1572" width="13.140625" style="2" bestFit="1" customWidth="1"/>
    <col min="1573" max="1743" width="9.140625" style="2"/>
    <col min="1744" max="1744" width="47.42578125" style="2" customWidth="1"/>
    <col min="1745" max="1749" width="10.7109375" style="2" customWidth="1"/>
    <col min="1750" max="1750" width="47.42578125" style="2" customWidth="1"/>
    <col min="1751" max="1755" width="10.85546875" style="2" customWidth="1"/>
    <col min="1756" max="1756" width="47.42578125" style="2" customWidth="1"/>
    <col min="1757" max="1761" width="11.85546875" style="2" customWidth="1"/>
    <col min="1762" max="1762" width="47.42578125" style="2" customWidth="1"/>
    <col min="1763" max="1766" width="12.28515625" style="2" customWidth="1"/>
    <col min="1767" max="1767" width="13" style="2" customWidth="1"/>
    <col min="1768" max="1768" width="47.42578125" style="2" customWidth="1"/>
    <col min="1769" max="1772" width="14.28515625" style="2" customWidth="1"/>
    <col min="1773" max="1773" width="47.42578125" style="2" customWidth="1"/>
    <col min="1774" max="1777" width="14.28515625" style="2" customWidth="1"/>
    <col min="1778" max="1778" width="47.42578125" style="2" customWidth="1"/>
    <col min="1779" max="1782" width="14.28515625" style="2" customWidth="1"/>
    <col min="1783" max="1783" width="47.42578125" style="2" customWidth="1"/>
    <col min="1784" max="1787" width="15.5703125" style="2" bestFit="1" customWidth="1"/>
    <col min="1788" max="1788" width="47.7109375" style="2" customWidth="1"/>
    <col min="1789" max="1792" width="14.28515625" style="2" customWidth="1"/>
    <col min="1793" max="1793" width="9.140625" style="2"/>
    <col min="1794" max="1794" width="30" style="2" customWidth="1"/>
    <col min="1795" max="1795" width="14.28515625" style="2" bestFit="1" customWidth="1"/>
    <col min="1796" max="1796" width="14.28515625" style="2" customWidth="1"/>
    <col min="1797" max="1799" width="14.28515625" style="2" bestFit="1" customWidth="1"/>
    <col min="1800" max="1810" width="15.5703125" style="2" bestFit="1" customWidth="1"/>
    <col min="1811" max="1812" width="9.140625" style="2"/>
    <col min="1813" max="1813" width="10.5703125" style="2" bestFit="1" customWidth="1"/>
    <col min="1814" max="1814" width="9.140625" style="2"/>
    <col min="1815" max="1816" width="11.7109375" style="2" bestFit="1" customWidth="1"/>
    <col min="1817" max="1817" width="13.85546875" style="2" bestFit="1" customWidth="1"/>
    <col min="1818" max="1825" width="9.140625" style="2"/>
    <col min="1826" max="1826" width="10.5703125" style="2" bestFit="1" customWidth="1"/>
    <col min="1827" max="1827" width="13.85546875" style="2" bestFit="1" customWidth="1"/>
    <col min="1828" max="1828" width="13.140625" style="2" bestFit="1" customWidth="1"/>
    <col min="1829" max="1999" width="9.140625" style="2"/>
    <col min="2000" max="2000" width="47.42578125" style="2" customWidth="1"/>
    <col min="2001" max="2005" width="10.7109375" style="2" customWidth="1"/>
    <col min="2006" max="2006" width="47.42578125" style="2" customWidth="1"/>
    <col min="2007" max="2011" width="10.85546875" style="2" customWidth="1"/>
    <col min="2012" max="2012" width="47.42578125" style="2" customWidth="1"/>
    <col min="2013" max="2017" width="11.85546875" style="2" customWidth="1"/>
    <col min="2018" max="2018" width="47.42578125" style="2" customWidth="1"/>
    <col min="2019" max="2022" width="12.28515625" style="2" customWidth="1"/>
    <col min="2023" max="2023" width="13" style="2" customWidth="1"/>
    <col min="2024" max="2024" width="47.42578125" style="2" customWidth="1"/>
    <col min="2025" max="2028" width="14.28515625" style="2" customWidth="1"/>
    <col min="2029" max="2029" width="47.42578125" style="2" customWidth="1"/>
    <col min="2030" max="2033" width="14.28515625" style="2" customWidth="1"/>
    <col min="2034" max="2034" width="47.42578125" style="2" customWidth="1"/>
    <col min="2035" max="2038" width="14.28515625" style="2" customWidth="1"/>
    <col min="2039" max="2039" width="47.42578125" style="2" customWidth="1"/>
    <col min="2040" max="2043" width="15.5703125" style="2" bestFit="1" customWidth="1"/>
    <col min="2044" max="2044" width="47.7109375" style="2" customWidth="1"/>
    <col min="2045" max="2048" width="14.28515625" style="2" customWidth="1"/>
    <col min="2049" max="2049" width="9.140625" style="2"/>
    <col min="2050" max="2050" width="30" style="2" customWidth="1"/>
    <col min="2051" max="2051" width="14.28515625" style="2" bestFit="1" customWidth="1"/>
    <col min="2052" max="2052" width="14.28515625" style="2" customWidth="1"/>
    <col min="2053" max="2055" width="14.28515625" style="2" bestFit="1" customWidth="1"/>
    <col min="2056" max="2066" width="15.5703125" style="2" bestFit="1" customWidth="1"/>
    <col min="2067" max="2068" width="9.140625" style="2"/>
    <col min="2069" max="2069" width="10.5703125" style="2" bestFit="1" customWidth="1"/>
    <col min="2070" max="2070" width="9.140625" style="2"/>
    <col min="2071" max="2072" width="11.7109375" style="2" bestFit="1" customWidth="1"/>
    <col min="2073" max="2073" width="13.85546875" style="2" bestFit="1" customWidth="1"/>
    <col min="2074" max="2081" width="9.140625" style="2"/>
    <col min="2082" max="2082" width="10.5703125" style="2" bestFit="1" customWidth="1"/>
    <col min="2083" max="2083" width="13.85546875" style="2" bestFit="1" customWidth="1"/>
    <col min="2084" max="2084" width="13.140625" style="2" bestFit="1" customWidth="1"/>
    <col min="2085" max="2255" width="9.140625" style="2"/>
    <col min="2256" max="2256" width="47.42578125" style="2" customWidth="1"/>
    <col min="2257" max="2261" width="10.7109375" style="2" customWidth="1"/>
    <col min="2262" max="2262" width="47.42578125" style="2" customWidth="1"/>
    <col min="2263" max="2267" width="10.85546875" style="2" customWidth="1"/>
    <col min="2268" max="2268" width="47.42578125" style="2" customWidth="1"/>
    <col min="2269" max="2273" width="11.85546875" style="2" customWidth="1"/>
    <col min="2274" max="2274" width="47.42578125" style="2" customWidth="1"/>
    <col min="2275" max="2278" width="12.28515625" style="2" customWidth="1"/>
    <col min="2279" max="2279" width="13" style="2" customWidth="1"/>
    <col min="2280" max="2280" width="47.42578125" style="2" customWidth="1"/>
    <col min="2281" max="2284" width="14.28515625" style="2" customWidth="1"/>
    <col min="2285" max="2285" width="47.42578125" style="2" customWidth="1"/>
    <col min="2286" max="2289" width="14.28515625" style="2" customWidth="1"/>
    <col min="2290" max="2290" width="47.42578125" style="2" customWidth="1"/>
    <col min="2291" max="2294" width="14.28515625" style="2" customWidth="1"/>
    <col min="2295" max="2295" width="47.42578125" style="2" customWidth="1"/>
    <col min="2296" max="2299" width="15.5703125" style="2" bestFit="1" customWidth="1"/>
    <col min="2300" max="2300" width="47.7109375" style="2" customWidth="1"/>
    <col min="2301" max="2304" width="14.28515625" style="2" customWidth="1"/>
    <col min="2305" max="2305" width="9.140625" style="2"/>
    <col min="2306" max="2306" width="30" style="2" customWidth="1"/>
    <col min="2307" max="2307" width="14.28515625" style="2" bestFit="1" customWidth="1"/>
    <col min="2308" max="2308" width="14.28515625" style="2" customWidth="1"/>
    <col min="2309" max="2311" width="14.28515625" style="2" bestFit="1" customWidth="1"/>
    <col min="2312" max="2322" width="15.5703125" style="2" bestFit="1" customWidth="1"/>
    <col min="2323" max="2324" width="9.140625" style="2"/>
    <col min="2325" max="2325" width="10.5703125" style="2" bestFit="1" customWidth="1"/>
    <col min="2326" max="2326" width="9.140625" style="2"/>
    <col min="2327" max="2328" width="11.7109375" style="2" bestFit="1" customWidth="1"/>
    <col min="2329" max="2329" width="13.85546875" style="2" bestFit="1" customWidth="1"/>
    <col min="2330" max="2337" width="9.140625" style="2"/>
    <col min="2338" max="2338" width="10.5703125" style="2" bestFit="1" customWidth="1"/>
    <col min="2339" max="2339" width="13.85546875" style="2" bestFit="1" customWidth="1"/>
    <col min="2340" max="2340" width="13.140625" style="2" bestFit="1" customWidth="1"/>
    <col min="2341" max="2511" width="9.140625" style="2"/>
    <col min="2512" max="2512" width="47.42578125" style="2" customWidth="1"/>
    <col min="2513" max="2517" width="10.7109375" style="2" customWidth="1"/>
    <col min="2518" max="2518" width="47.42578125" style="2" customWidth="1"/>
    <col min="2519" max="2523" width="10.85546875" style="2" customWidth="1"/>
    <col min="2524" max="2524" width="47.42578125" style="2" customWidth="1"/>
    <col min="2525" max="2529" width="11.85546875" style="2" customWidth="1"/>
    <col min="2530" max="2530" width="47.42578125" style="2" customWidth="1"/>
    <col min="2531" max="2534" width="12.28515625" style="2" customWidth="1"/>
    <col min="2535" max="2535" width="13" style="2" customWidth="1"/>
    <col min="2536" max="2536" width="47.42578125" style="2" customWidth="1"/>
    <col min="2537" max="2540" width="14.28515625" style="2" customWidth="1"/>
    <col min="2541" max="2541" width="47.42578125" style="2" customWidth="1"/>
    <col min="2542" max="2545" width="14.28515625" style="2" customWidth="1"/>
    <col min="2546" max="2546" width="47.42578125" style="2" customWidth="1"/>
    <col min="2547" max="2550" width="14.28515625" style="2" customWidth="1"/>
    <col min="2551" max="2551" width="47.42578125" style="2" customWidth="1"/>
    <col min="2552" max="2555" width="15.5703125" style="2" bestFit="1" customWidth="1"/>
    <col min="2556" max="2556" width="47.7109375" style="2" customWidth="1"/>
    <col min="2557" max="2560" width="14.28515625" style="2" customWidth="1"/>
    <col min="2561" max="2561" width="9.140625" style="2"/>
    <col min="2562" max="2562" width="30" style="2" customWidth="1"/>
    <col min="2563" max="2563" width="14.28515625" style="2" bestFit="1" customWidth="1"/>
    <col min="2564" max="2564" width="14.28515625" style="2" customWidth="1"/>
    <col min="2565" max="2567" width="14.28515625" style="2" bestFit="1" customWidth="1"/>
    <col min="2568" max="2578" width="15.5703125" style="2" bestFit="1" customWidth="1"/>
    <col min="2579" max="2580" width="9.140625" style="2"/>
    <col min="2581" max="2581" width="10.5703125" style="2" bestFit="1" customWidth="1"/>
    <col min="2582" max="2582" width="9.140625" style="2"/>
    <col min="2583" max="2584" width="11.7109375" style="2" bestFit="1" customWidth="1"/>
    <col min="2585" max="2585" width="13.85546875" style="2" bestFit="1" customWidth="1"/>
    <col min="2586" max="2593" width="9.140625" style="2"/>
    <col min="2594" max="2594" width="10.5703125" style="2" bestFit="1" customWidth="1"/>
    <col min="2595" max="2595" width="13.85546875" style="2" bestFit="1" customWidth="1"/>
    <col min="2596" max="2596" width="13.140625" style="2" bestFit="1" customWidth="1"/>
    <col min="2597" max="2767" width="9.140625" style="2"/>
    <col min="2768" max="2768" width="47.42578125" style="2" customWidth="1"/>
    <col min="2769" max="2773" width="10.7109375" style="2" customWidth="1"/>
    <col min="2774" max="2774" width="47.42578125" style="2" customWidth="1"/>
    <col min="2775" max="2779" width="10.85546875" style="2" customWidth="1"/>
    <col min="2780" max="2780" width="47.42578125" style="2" customWidth="1"/>
    <col min="2781" max="2785" width="11.85546875" style="2" customWidth="1"/>
    <col min="2786" max="2786" width="47.42578125" style="2" customWidth="1"/>
    <col min="2787" max="2790" width="12.28515625" style="2" customWidth="1"/>
    <col min="2791" max="2791" width="13" style="2" customWidth="1"/>
    <col min="2792" max="2792" width="47.42578125" style="2" customWidth="1"/>
    <col min="2793" max="2796" width="14.28515625" style="2" customWidth="1"/>
    <col min="2797" max="2797" width="47.42578125" style="2" customWidth="1"/>
    <col min="2798" max="2801" width="14.28515625" style="2" customWidth="1"/>
    <col min="2802" max="2802" width="47.42578125" style="2" customWidth="1"/>
    <col min="2803" max="2806" width="14.28515625" style="2" customWidth="1"/>
    <col min="2807" max="2807" width="47.42578125" style="2" customWidth="1"/>
    <col min="2808" max="2811" width="15.5703125" style="2" bestFit="1" customWidth="1"/>
    <col min="2812" max="2812" width="47.7109375" style="2" customWidth="1"/>
    <col min="2813" max="2816" width="14.28515625" style="2" customWidth="1"/>
    <col min="2817" max="2817" width="9.140625" style="2"/>
    <col min="2818" max="2818" width="30" style="2" customWidth="1"/>
    <col min="2819" max="2819" width="14.28515625" style="2" bestFit="1" customWidth="1"/>
    <col min="2820" max="2820" width="14.28515625" style="2" customWidth="1"/>
    <col min="2821" max="2823" width="14.28515625" style="2" bestFit="1" customWidth="1"/>
    <col min="2824" max="2834" width="15.5703125" style="2" bestFit="1" customWidth="1"/>
    <col min="2835" max="2836" width="9.140625" style="2"/>
    <col min="2837" max="2837" width="10.5703125" style="2" bestFit="1" customWidth="1"/>
    <col min="2838" max="2838" width="9.140625" style="2"/>
    <col min="2839" max="2840" width="11.7109375" style="2" bestFit="1" customWidth="1"/>
    <col min="2841" max="2841" width="13.85546875" style="2" bestFit="1" customWidth="1"/>
    <col min="2842" max="2849" width="9.140625" style="2"/>
    <col min="2850" max="2850" width="10.5703125" style="2" bestFit="1" customWidth="1"/>
    <col min="2851" max="2851" width="13.85546875" style="2" bestFit="1" customWidth="1"/>
    <col min="2852" max="2852" width="13.140625" style="2" bestFit="1" customWidth="1"/>
    <col min="2853" max="3023" width="9.140625" style="2"/>
    <col min="3024" max="3024" width="47.42578125" style="2" customWidth="1"/>
    <col min="3025" max="3029" width="10.7109375" style="2" customWidth="1"/>
    <col min="3030" max="3030" width="47.42578125" style="2" customWidth="1"/>
    <col min="3031" max="3035" width="10.85546875" style="2" customWidth="1"/>
    <col min="3036" max="3036" width="47.42578125" style="2" customWidth="1"/>
    <col min="3037" max="3041" width="11.85546875" style="2" customWidth="1"/>
    <col min="3042" max="3042" width="47.42578125" style="2" customWidth="1"/>
    <col min="3043" max="3046" width="12.28515625" style="2" customWidth="1"/>
    <col min="3047" max="3047" width="13" style="2" customWidth="1"/>
    <col min="3048" max="3048" width="47.42578125" style="2" customWidth="1"/>
    <col min="3049" max="3052" width="14.28515625" style="2" customWidth="1"/>
    <col min="3053" max="3053" width="47.42578125" style="2" customWidth="1"/>
    <col min="3054" max="3057" width="14.28515625" style="2" customWidth="1"/>
    <col min="3058" max="3058" width="47.42578125" style="2" customWidth="1"/>
    <col min="3059" max="3062" width="14.28515625" style="2" customWidth="1"/>
    <col min="3063" max="3063" width="47.42578125" style="2" customWidth="1"/>
    <col min="3064" max="3067" width="15.5703125" style="2" bestFit="1" customWidth="1"/>
    <col min="3068" max="3068" width="47.7109375" style="2" customWidth="1"/>
    <col min="3069" max="3072" width="14.28515625" style="2" customWidth="1"/>
    <col min="3073" max="3073" width="9.140625" style="2"/>
    <col min="3074" max="3074" width="30" style="2" customWidth="1"/>
    <col min="3075" max="3075" width="14.28515625" style="2" bestFit="1" customWidth="1"/>
    <col min="3076" max="3076" width="14.28515625" style="2" customWidth="1"/>
    <col min="3077" max="3079" width="14.28515625" style="2" bestFit="1" customWidth="1"/>
    <col min="3080" max="3090" width="15.5703125" style="2" bestFit="1" customWidth="1"/>
    <col min="3091" max="3092" width="9.140625" style="2"/>
    <col min="3093" max="3093" width="10.5703125" style="2" bestFit="1" customWidth="1"/>
    <col min="3094" max="3094" width="9.140625" style="2"/>
    <col min="3095" max="3096" width="11.7109375" style="2" bestFit="1" customWidth="1"/>
    <col min="3097" max="3097" width="13.85546875" style="2" bestFit="1" customWidth="1"/>
    <col min="3098" max="3105" width="9.140625" style="2"/>
    <col min="3106" max="3106" width="10.5703125" style="2" bestFit="1" customWidth="1"/>
    <col min="3107" max="3107" width="13.85546875" style="2" bestFit="1" customWidth="1"/>
    <col min="3108" max="3108" width="13.140625" style="2" bestFit="1" customWidth="1"/>
    <col min="3109" max="3279" width="9.140625" style="2"/>
    <col min="3280" max="3280" width="47.42578125" style="2" customWidth="1"/>
    <col min="3281" max="3285" width="10.7109375" style="2" customWidth="1"/>
    <col min="3286" max="3286" width="47.42578125" style="2" customWidth="1"/>
    <col min="3287" max="3291" width="10.85546875" style="2" customWidth="1"/>
    <col min="3292" max="3292" width="47.42578125" style="2" customWidth="1"/>
    <col min="3293" max="3297" width="11.85546875" style="2" customWidth="1"/>
    <col min="3298" max="3298" width="47.42578125" style="2" customWidth="1"/>
    <col min="3299" max="3302" width="12.28515625" style="2" customWidth="1"/>
    <col min="3303" max="3303" width="13" style="2" customWidth="1"/>
    <col min="3304" max="3304" width="47.42578125" style="2" customWidth="1"/>
    <col min="3305" max="3308" width="14.28515625" style="2" customWidth="1"/>
    <col min="3309" max="3309" width="47.42578125" style="2" customWidth="1"/>
    <col min="3310" max="3313" width="14.28515625" style="2" customWidth="1"/>
    <col min="3314" max="3314" width="47.42578125" style="2" customWidth="1"/>
    <col min="3315" max="3318" width="14.28515625" style="2" customWidth="1"/>
    <col min="3319" max="3319" width="47.42578125" style="2" customWidth="1"/>
    <col min="3320" max="3323" width="15.5703125" style="2" bestFit="1" customWidth="1"/>
    <col min="3324" max="3324" width="47.7109375" style="2" customWidth="1"/>
    <col min="3325" max="3328" width="14.28515625" style="2" customWidth="1"/>
    <col min="3329" max="3329" width="9.140625" style="2"/>
    <col min="3330" max="3330" width="30" style="2" customWidth="1"/>
    <col min="3331" max="3331" width="14.28515625" style="2" bestFit="1" customWidth="1"/>
    <col min="3332" max="3332" width="14.28515625" style="2" customWidth="1"/>
    <col min="3333" max="3335" width="14.28515625" style="2" bestFit="1" customWidth="1"/>
    <col min="3336" max="3346" width="15.5703125" style="2" bestFit="1" customWidth="1"/>
    <col min="3347" max="3348" width="9.140625" style="2"/>
    <col min="3349" max="3349" width="10.5703125" style="2" bestFit="1" customWidth="1"/>
    <col min="3350" max="3350" width="9.140625" style="2"/>
    <col min="3351" max="3352" width="11.7109375" style="2" bestFit="1" customWidth="1"/>
    <col min="3353" max="3353" width="13.85546875" style="2" bestFit="1" customWidth="1"/>
    <col min="3354" max="3361" width="9.140625" style="2"/>
    <col min="3362" max="3362" width="10.5703125" style="2" bestFit="1" customWidth="1"/>
    <col min="3363" max="3363" width="13.85546875" style="2" bestFit="1" customWidth="1"/>
    <col min="3364" max="3364" width="13.140625" style="2" bestFit="1" customWidth="1"/>
    <col min="3365" max="3535" width="9.140625" style="2"/>
    <col min="3536" max="3536" width="47.42578125" style="2" customWidth="1"/>
    <col min="3537" max="3541" width="10.7109375" style="2" customWidth="1"/>
    <col min="3542" max="3542" width="47.42578125" style="2" customWidth="1"/>
    <col min="3543" max="3547" width="10.85546875" style="2" customWidth="1"/>
    <col min="3548" max="3548" width="47.42578125" style="2" customWidth="1"/>
    <col min="3549" max="3553" width="11.85546875" style="2" customWidth="1"/>
    <col min="3554" max="3554" width="47.42578125" style="2" customWidth="1"/>
    <col min="3555" max="3558" width="12.28515625" style="2" customWidth="1"/>
    <col min="3559" max="3559" width="13" style="2" customWidth="1"/>
    <col min="3560" max="3560" width="47.42578125" style="2" customWidth="1"/>
    <col min="3561" max="3564" width="14.28515625" style="2" customWidth="1"/>
    <col min="3565" max="3565" width="47.42578125" style="2" customWidth="1"/>
    <col min="3566" max="3569" width="14.28515625" style="2" customWidth="1"/>
    <col min="3570" max="3570" width="47.42578125" style="2" customWidth="1"/>
    <col min="3571" max="3574" width="14.28515625" style="2" customWidth="1"/>
    <col min="3575" max="3575" width="47.42578125" style="2" customWidth="1"/>
    <col min="3576" max="3579" width="15.5703125" style="2" bestFit="1" customWidth="1"/>
    <col min="3580" max="3580" width="47.7109375" style="2" customWidth="1"/>
    <col min="3581" max="3584" width="14.28515625" style="2" customWidth="1"/>
    <col min="3585" max="3585" width="9.140625" style="2"/>
    <col min="3586" max="3586" width="30" style="2" customWidth="1"/>
    <col min="3587" max="3587" width="14.28515625" style="2" bestFit="1" customWidth="1"/>
    <col min="3588" max="3588" width="14.28515625" style="2" customWidth="1"/>
    <col min="3589" max="3591" width="14.28515625" style="2" bestFit="1" customWidth="1"/>
    <col min="3592" max="3602" width="15.5703125" style="2" bestFit="1" customWidth="1"/>
    <col min="3603" max="3604" width="9.140625" style="2"/>
    <col min="3605" max="3605" width="10.5703125" style="2" bestFit="1" customWidth="1"/>
    <col min="3606" max="3606" width="9.140625" style="2"/>
    <col min="3607" max="3608" width="11.7109375" style="2" bestFit="1" customWidth="1"/>
    <col min="3609" max="3609" width="13.85546875" style="2" bestFit="1" customWidth="1"/>
    <col min="3610" max="3617" width="9.140625" style="2"/>
    <col min="3618" max="3618" width="10.5703125" style="2" bestFit="1" customWidth="1"/>
    <col min="3619" max="3619" width="13.85546875" style="2" bestFit="1" customWidth="1"/>
    <col min="3620" max="3620" width="13.140625" style="2" bestFit="1" customWidth="1"/>
    <col min="3621" max="3791" width="9.140625" style="2"/>
    <col min="3792" max="3792" width="47.42578125" style="2" customWidth="1"/>
    <col min="3793" max="3797" width="10.7109375" style="2" customWidth="1"/>
    <col min="3798" max="3798" width="47.42578125" style="2" customWidth="1"/>
    <col min="3799" max="3803" width="10.85546875" style="2" customWidth="1"/>
    <col min="3804" max="3804" width="47.42578125" style="2" customWidth="1"/>
    <col min="3805" max="3809" width="11.85546875" style="2" customWidth="1"/>
    <col min="3810" max="3810" width="47.42578125" style="2" customWidth="1"/>
    <col min="3811" max="3814" width="12.28515625" style="2" customWidth="1"/>
    <col min="3815" max="3815" width="13" style="2" customWidth="1"/>
    <col min="3816" max="3816" width="47.42578125" style="2" customWidth="1"/>
    <col min="3817" max="3820" width="14.28515625" style="2" customWidth="1"/>
    <col min="3821" max="3821" width="47.42578125" style="2" customWidth="1"/>
    <col min="3822" max="3825" width="14.28515625" style="2" customWidth="1"/>
    <col min="3826" max="3826" width="47.42578125" style="2" customWidth="1"/>
    <col min="3827" max="3830" width="14.28515625" style="2" customWidth="1"/>
    <col min="3831" max="3831" width="47.42578125" style="2" customWidth="1"/>
    <col min="3832" max="3835" width="15.5703125" style="2" bestFit="1" customWidth="1"/>
    <col min="3836" max="3836" width="47.7109375" style="2" customWidth="1"/>
    <col min="3837" max="3840" width="14.28515625" style="2" customWidth="1"/>
    <col min="3841" max="3841" width="9.140625" style="2"/>
    <col min="3842" max="3842" width="30" style="2" customWidth="1"/>
    <col min="3843" max="3843" width="14.28515625" style="2" bestFit="1" customWidth="1"/>
    <col min="3844" max="3844" width="14.28515625" style="2" customWidth="1"/>
    <col min="3845" max="3847" width="14.28515625" style="2" bestFit="1" customWidth="1"/>
    <col min="3848" max="3858" width="15.5703125" style="2" bestFit="1" customWidth="1"/>
    <col min="3859" max="3860" width="9.140625" style="2"/>
    <col min="3861" max="3861" width="10.5703125" style="2" bestFit="1" customWidth="1"/>
    <col min="3862" max="3862" width="9.140625" style="2"/>
    <col min="3863" max="3864" width="11.7109375" style="2" bestFit="1" customWidth="1"/>
    <col min="3865" max="3865" width="13.85546875" style="2" bestFit="1" customWidth="1"/>
    <col min="3866" max="3873" width="9.140625" style="2"/>
    <col min="3874" max="3874" width="10.5703125" style="2" bestFit="1" customWidth="1"/>
    <col min="3875" max="3875" width="13.85546875" style="2" bestFit="1" customWidth="1"/>
    <col min="3876" max="3876" width="13.140625" style="2" bestFit="1" customWidth="1"/>
    <col min="3877" max="4047" width="9.140625" style="2"/>
    <col min="4048" max="4048" width="47.42578125" style="2" customWidth="1"/>
    <col min="4049" max="4053" width="10.7109375" style="2" customWidth="1"/>
    <col min="4054" max="4054" width="47.42578125" style="2" customWidth="1"/>
    <col min="4055" max="4059" width="10.85546875" style="2" customWidth="1"/>
    <col min="4060" max="4060" width="47.42578125" style="2" customWidth="1"/>
    <col min="4061" max="4065" width="11.85546875" style="2" customWidth="1"/>
    <col min="4066" max="4066" width="47.42578125" style="2" customWidth="1"/>
    <col min="4067" max="4070" width="12.28515625" style="2" customWidth="1"/>
    <col min="4071" max="4071" width="13" style="2" customWidth="1"/>
    <col min="4072" max="4072" width="47.42578125" style="2" customWidth="1"/>
    <col min="4073" max="4076" width="14.28515625" style="2" customWidth="1"/>
    <col min="4077" max="4077" width="47.42578125" style="2" customWidth="1"/>
    <col min="4078" max="4081" width="14.28515625" style="2" customWidth="1"/>
    <col min="4082" max="4082" width="47.42578125" style="2" customWidth="1"/>
    <col min="4083" max="4086" width="14.28515625" style="2" customWidth="1"/>
    <col min="4087" max="4087" width="47.42578125" style="2" customWidth="1"/>
    <col min="4088" max="4091" width="15.5703125" style="2" bestFit="1" customWidth="1"/>
    <col min="4092" max="4092" width="47.7109375" style="2" customWidth="1"/>
    <col min="4093" max="4096" width="14.28515625" style="2" customWidth="1"/>
    <col min="4097" max="4097" width="9.140625" style="2"/>
    <col min="4098" max="4098" width="30" style="2" customWidth="1"/>
    <col min="4099" max="4099" width="14.28515625" style="2" bestFit="1" customWidth="1"/>
    <col min="4100" max="4100" width="14.28515625" style="2" customWidth="1"/>
    <col min="4101" max="4103" width="14.28515625" style="2" bestFit="1" customWidth="1"/>
    <col min="4104" max="4114" width="15.5703125" style="2" bestFit="1" customWidth="1"/>
    <col min="4115" max="4116" width="9.140625" style="2"/>
    <col min="4117" max="4117" width="10.5703125" style="2" bestFit="1" customWidth="1"/>
    <col min="4118" max="4118" width="9.140625" style="2"/>
    <col min="4119" max="4120" width="11.7109375" style="2" bestFit="1" customWidth="1"/>
    <col min="4121" max="4121" width="13.85546875" style="2" bestFit="1" customWidth="1"/>
    <col min="4122" max="4129" width="9.140625" style="2"/>
    <col min="4130" max="4130" width="10.5703125" style="2" bestFit="1" customWidth="1"/>
    <col min="4131" max="4131" width="13.85546875" style="2" bestFit="1" customWidth="1"/>
    <col min="4132" max="4132" width="13.140625" style="2" bestFit="1" customWidth="1"/>
    <col min="4133" max="4303" width="9.140625" style="2"/>
    <col min="4304" max="4304" width="47.42578125" style="2" customWidth="1"/>
    <col min="4305" max="4309" width="10.7109375" style="2" customWidth="1"/>
    <col min="4310" max="4310" width="47.42578125" style="2" customWidth="1"/>
    <col min="4311" max="4315" width="10.85546875" style="2" customWidth="1"/>
    <col min="4316" max="4316" width="47.42578125" style="2" customWidth="1"/>
    <col min="4317" max="4321" width="11.85546875" style="2" customWidth="1"/>
    <col min="4322" max="4322" width="47.42578125" style="2" customWidth="1"/>
    <col min="4323" max="4326" width="12.28515625" style="2" customWidth="1"/>
    <col min="4327" max="4327" width="13" style="2" customWidth="1"/>
    <col min="4328" max="4328" width="47.42578125" style="2" customWidth="1"/>
    <col min="4329" max="4332" width="14.28515625" style="2" customWidth="1"/>
    <col min="4333" max="4333" width="47.42578125" style="2" customWidth="1"/>
    <col min="4334" max="4337" width="14.28515625" style="2" customWidth="1"/>
    <col min="4338" max="4338" width="47.42578125" style="2" customWidth="1"/>
    <col min="4339" max="4342" width="14.28515625" style="2" customWidth="1"/>
    <col min="4343" max="4343" width="47.42578125" style="2" customWidth="1"/>
    <col min="4344" max="4347" width="15.5703125" style="2" bestFit="1" customWidth="1"/>
    <col min="4348" max="4348" width="47.7109375" style="2" customWidth="1"/>
    <col min="4349" max="4352" width="14.28515625" style="2" customWidth="1"/>
    <col min="4353" max="4353" width="9.140625" style="2"/>
    <col min="4354" max="4354" width="30" style="2" customWidth="1"/>
    <col min="4355" max="4355" width="14.28515625" style="2" bestFit="1" customWidth="1"/>
    <col min="4356" max="4356" width="14.28515625" style="2" customWidth="1"/>
    <col min="4357" max="4359" width="14.28515625" style="2" bestFit="1" customWidth="1"/>
    <col min="4360" max="4370" width="15.5703125" style="2" bestFit="1" customWidth="1"/>
    <col min="4371" max="4372" width="9.140625" style="2"/>
    <col min="4373" max="4373" width="10.5703125" style="2" bestFit="1" customWidth="1"/>
    <col min="4374" max="4374" width="9.140625" style="2"/>
    <col min="4375" max="4376" width="11.7109375" style="2" bestFit="1" customWidth="1"/>
    <col min="4377" max="4377" width="13.85546875" style="2" bestFit="1" customWidth="1"/>
    <col min="4378" max="4385" width="9.140625" style="2"/>
    <col min="4386" max="4386" width="10.5703125" style="2" bestFit="1" customWidth="1"/>
    <col min="4387" max="4387" width="13.85546875" style="2" bestFit="1" customWidth="1"/>
    <col min="4388" max="4388" width="13.140625" style="2" bestFit="1" customWidth="1"/>
    <col min="4389" max="4559" width="9.140625" style="2"/>
    <col min="4560" max="4560" width="47.42578125" style="2" customWidth="1"/>
    <col min="4561" max="4565" width="10.7109375" style="2" customWidth="1"/>
    <col min="4566" max="4566" width="47.42578125" style="2" customWidth="1"/>
    <col min="4567" max="4571" width="10.85546875" style="2" customWidth="1"/>
    <col min="4572" max="4572" width="47.42578125" style="2" customWidth="1"/>
    <col min="4573" max="4577" width="11.85546875" style="2" customWidth="1"/>
    <col min="4578" max="4578" width="47.42578125" style="2" customWidth="1"/>
    <col min="4579" max="4582" width="12.28515625" style="2" customWidth="1"/>
    <col min="4583" max="4583" width="13" style="2" customWidth="1"/>
    <col min="4584" max="4584" width="47.42578125" style="2" customWidth="1"/>
    <col min="4585" max="4588" width="14.28515625" style="2" customWidth="1"/>
    <col min="4589" max="4589" width="47.42578125" style="2" customWidth="1"/>
    <col min="4590" max="4593" width="14.28515625" style="2" customWidth="1"/>
    <col min="4594" max="4594" width="47.42578125" style="2" customWidth="1"/>
    <col min="4595" max="4598" width="14.28515625" style="2" customWidth="1"/>
    <col min="4599" max="4599" width="47.42578125" style="2" customWidth="1"/>
    <col min="4600" max="4603" width="15.5703125" style="2" bestFit="1" customWidth="1"/>
    <col min="4604" max="4604" width="47.7109375" style="2" customWidth="1"/>
    <col min="4605" max="4608" width="14.28515625" style="2" customWidth="1"/>
    <col min="4609" max="4609" width="9.140625" style="2"/>
    <col min="4610" max="4610" width="30" style="2" customWidth="1"/>
    <col min="4611" max="4611" width="14.28515625" style="2" bestFit="1" customWidth="1"/>
    <col min="4612" max="4612" width="14.28515625" style="2" customWidth="1"/>
    <col min="4613" max="4615" width="14.28515625" style="2" bestFit="1" customWidth="1"/>
    <col min="4616" max="4626" width="15.5703125" style="2" bestFit="1" customWidth="1"/>
    <col min="4627" max="4628" width="9.140625" style="2"/>
    <col min="4629" max="4629" width="10.5703125" style="2" bestFit="1" customWidth="1"/>
    <col min="4630" max="4630" width="9.140625" style="2"/>
    <col min="4631" max="4632" width="11.7109375" style="2" bestFit="1" customWidth="1"/>
    <col min="4633" max="4633" width="13.85546875" style="2" bestFit="1" customWidth="1"/>
    <col min="4634" max="4641" width="9.140625" style="2"/>
    <col min="4642" max="4642" width="10.5703125" style="2" bestFit="1" customWidth="1"/>
    <col min="4643" max="4643" width="13.85546875" style="2" bestFit="1" customWidth="1"/>
    <col min="4644" max="4644" width="13.140625" style="2" bestFit="1" customWidth="1"/>
    <col min="4645" max="4815" width="9.140625" style="2"/>
    <col min="4816" max="4816" width="47.42578125" style="2" customWidth="1"/>
    <col min="4817" max="4821" width="10.7109375" style="2" customWidth="1"/>
    <col min="4822" max="4822" width="47.42578125" style="2" customWidth="1"/>
    <col min="4823" max="4827" width="10.85546875" style="2" customWidth="1"/>
    <col min="4828" max="4828" width="47.42578125" style="2" customWidth="1"/>
    <col min="4829" max="4833" width="11.85546875" style="2" customWidth="1"/>
    <col min="4834" max="4834" width="47.42578125" style="2" customWidth="1"/>
    <col min="4835" max="4838" width="12.28515625" style="2" customWidth="1"/>
    <col min="4839" max="4839" width="13" style="2" customWidth="1"/>
    <col min="4840" max="4840" width="47.42578125" style="2" customWidth="1"/>
    <col min="4841" max="4844" width="14.28515625" style="2" customWidth="1"/>
    <col min="4845" max="4845" width="47.42578125" style="2" customWidth="1"/>
    <col min="4846" max="4849" width="14.28515625" style="2" customWidth="1"/>
    <col min="4850" max="4850" width="47.42578125" style="2" customWidth="1"/>
    <col min="4851" max="4854" width="14.28515625" style="2" customWidth="1"/>
    <col min="4855" max="4855" width="47.42578125" style="2" customWidth="1"/>
    <col min="4856" max="4859" width="15.5703125" style="2" bestFit="1" customWidth="1"/>
    <col min="4860" max="4860" width="47.7109375" style="2" customWidth="1"/>
    <col min="4861" max="4864" width="14.28515625" style="2" customWidth="1"/>
    <col min="4865" max="4865" width="9.140625" style="2"/>
    <col min="4866" max="4866" width="30" style="2" customWidth="1"/>
    <col min="4867" max="4867" width="14.28515625" style="2" bestFit="1" customWidth="1"/>
    <col min="4868" max="4868" width="14.28515625" style="2" customWidth="1"/>
    <col min="4869" max="4871" width="14.28515625" style="2" bestFit="1" customWidth="1"/>
    <col min="4872" max="4882" width="15.5703125" style="2" bestFit="1" customWidth="1"/>
    <col min="4883" max="4884" width="9.140625" style="2"/>
    <col min="4885" max="4885" width="10.5703125" style="2" bestFit="1" customWidth="1"/>
    <col min="4886" max="4886" width="9.140625" style="2"/>
    <col min="4887" max="4888" width="11.7109375" style="2" bestFit="1" customWidth="1"/>
    <col min="4889" max="4889" width="13.85546875" style="2" bestFit="1" customWidth="1"/>
    <col min="4890" max="4897" width="9.140625" style="2"/>
    <col min="4898" max="4898" width="10.5703125" style="2" bestFit="1" customWidth="1"/>
    <col min="4899" max="4899" width="13.85546875" style="2" bestFit="1" customWidth="1"/>
    <col min="4900" max="4900" width="13.140625" style="2" bestFit="1" customWidth="1"/>
    <col min="4901" max="5071" width="9.140625" style="2"/>
    <col min="5072" max="5072" width="47.42578125" style="2" customWidth="1"/>
    <col min="5073" max="5077" width="10.7109375" style="2" customWidth="1"/>
    <col min="5078" max="5078" width="47.42578125" style="2" customWidth="1"/>
    <col min="5079" max="5083" width="10.85546875" style="2" customWidth="1"/>
    <col min="5084" max="5084" width="47.42578125" style="2" customWidth="1"/>
    <col min="5085" max="5089" width="11.85546875" style="2" customWidth="1"/>
    <col min="5090" max="5090" width="47.42578125" style="2" customWidth="1"/>
    <col min="5091" max="5094" width="12.28515625" style="2" customWidth="1"/>
    <col min="5095" max="5095" width="13" style="2" customWidth="1"/>
    <col min="5096" max="5096" width="47.42578125" style="2" customWidth="1"/>
    <col min="5097" max="5100" width="14.28515625" style="2" customWidth="1"/>
    <col min="5101" max="5101" width="47.42578125" style="2" customWidth="1"/>
    <col min="5102" max="5105" width="14.28515625" style="2" customWidth="1"/>
    <col min="5106" max="5106" width="47.42578125" style="2" customWidth="1"/>
    <col min="5107" max="5110" width="14.28515625" style="2" customWidth="1"/>
    <col min="5111" max="5111" width="47.42578125" style="2" customWidth="1"/>
    <col min="5112" max="5115" width="15.5703125" style="2" bestFit="1" customWidth="1"/>
    <col min="5116" max="5116" width="47.7109375" style="2" customWidth="1"/>
    <col min="5117" max="5120" width="14.28515625" style="2" customWidth="1"/>
    <col min="5121" max="5121" width="9.140625" style="2"/>
    <col min="5122" max="5122" width="30" style="2" customWidth="1"/>
    <col min="5123" max="5123" width="14.28515625" style="2" bestFit="1" customWidth="1"/>
    <col min="5124" max="5124" width="14.28515625" style="2" customWidth="1"/>
    <col min="5125" max="5127" width="14.28515625" style="2" bestFit="1" customWidth="1"/>
    <col min="5128" max="5138" width="15.5703125" style="2" bestFit="1" customWidth="1"/>
    <col min="5139" max="5140" width="9.140625" style="2"/>
    <col min="5141" max="5141" width="10.5703125" style="2" bestFit="1" customWidth="1"/>
    <col min="5142" max="5142" width="9.140625" style="2"/>
    <col min="5143" max="5144" width="11.7109375" style="2" bestFit="1" customWidth="1"/>
    <col min="5145" max="5145" width="13.85546875" style="2" bestFit="1" customWidth="1"/>
    <col min="5146" max="5153" width="9.140625" style="2"/>
    <col min="5154" max="5154" width="10.5703125" style="2" bestFit="1" customWidth="1"/>
    <col min="5155" max="5155" width="13.85546875" style="2" bestFit="1" customWidth="1"/>
    <col min="5156" max="5156" width="13.140625" style="2" bestFit="1" customWidth="1"/>
    <col min="5157" max="5327" width="9.140625" style="2"/>
    <col min="5328" max="5328" width="47.42578125" style="2" customWidth="1"/>
    <col min="5329" max="5333" width="10.7109375" style="2" customWidth="1"/>
    <col min="5334" max="5334" width="47.42578125" style="2" customWidth="1"/>
    <col min="5335" max="5339" width="10.85546875" style="2" customWidth="1"/>
    <col min="5340" max="5340" width="47.42578125" style="2" customWidth="1"/>
    <col min="5341" max="5345" width="11.85546875" style="2" customWidth="1"/>
    <col min="5346" max="5346" width="47.42578125" style="2" customWidth="1"/>
    <col min="5347" max="5350" width="12.28515625" style="2" customWidth="1"/>
    <col min="5351" max="5351" width="13" style="2" customWidth="1"/>
    <col min="5352" max="5352" width="47.42578125" style="2" customWidth="1"/>
    <col min="5353" max="5356" width="14.28515625" style="2" customWidth="1"/>
    <col min="5357" max="5357" width="47.42578125" style="2" customWidth="1"/>
    <col min="5358" max="5361" width="14.28515625" style="2" customWidth="1"/>
    <col min="5362" max="5362" width="47.42578125" style="2" customWidth="1"/>
    <col min="5363" max="5366" width="14.28515625" style="2" customWidth="1"/>
    <col min="5367" max="5367" width="47.42578125" style="2" customWidth="1"/>
    <col min="5368" max="5371" width="15.5703125" style="2" bestFit="1" customWidth="1"/>
    <col min="5372" max="5372" width="47.7109375" style="2" customWidth="1"/>
    <col min="5373" max="5376" width="14.28515625" style="2" customWidth="1"/>
    <col min="5377" max="5377" width="9.140625" style="2"/>
    <col min="5378" max="5378" width="30" style="2" customWidth="1"/>
    <col min="5379" max="5379" width="14.28515625" style="2" bestFit="1" customWidth="1"/>
    <col min="5380" max="5380" width="14.28515625" style="2" customWidth="1"/>
    <col min="5381" max="5383" width="14.28515625" style="2" bestFit="1" customWidth="1"/>
    <col min="5384" max="5394" width="15.5703125" style="2" bestFit="1" customWidth="1"/>
    <col min="5395" max="5396" width="9.140625" style="2"/>
    <col min="5397" max="5397" width="10.5703125" style="2" bestFit="1" customWidth="1"/>
    <col min="5398" max="5398" width="9.140625" style="2"/>
    <col min="5399" max="5400" width="11.7109375" style="2" bestFit="1" customWidth="1"/>
    <col min="5401" max="5401" width="13.85546875" style="2" bestFit="1" customWidth="1"/>
    <col min="5402" max="5409" width="9.140625" style="2"/>
    <col min="5410" max="5410" width="10.5703125" style="2" bestFit="1" customWidth="1"/>
    <col min="5411" max="5411" width="13.85546875" style="2" bestFit="1" customWidth="1"/>
    <col min="5412" max="5412" width="13.140625" style="2" bestFit="1" customWidth="1"/>
    <col min="5413" max="5583" width="9.140625" style="2"/>
    <col min="5584" max="5584" width="47.42578125" style="2" customWidth="1"/>
    <col min="5585" max="5589" width="10.7109375" style="2" customWidth="1"/>
    <col min="5590" max="5590" width="47.42578125" style="2" customWidth="1"/>
    <col min="5591" max="5595" width="10.85546875" style="2" customWidth="1"/>
    <col min="5596" max="5596" width="47.42578125" style="2" customWidth="1"/>
    <col min="5597" max="5601" width="11.85546875" style="2" customWidth="1"/>
    <col min="5602" max="5602" width="47.42578125" style="2" customWidth="1"/>
    <col min="5603" max="5606" width="12.28515625" style="2" customWidth="1"/>
    <col min="5607" max="5607" width="13" style="2" customWidth="1"/>
    <col min="5608" max="5608" width="47.42578125" style="2" customWidth="1"/>
    <col min="5609" max="5612" width="14.28515625" style="2" customWidth="1"/>
    <col min="5613" max="5613" width="47.42578125" style="2" customWidth="1"/>
    <col min="5614" max="5617" width="14.28515625" style="2" customWidth="1"/>
    <col min="5618" max="5618" width="47.42578125" style="2" customWidth="1"/>
    <col min="5619" max="5622" width="14.28515625" style="2" customWidth="1"/>
    <col min="5623" max="5623" width="47.42578125" style="2" customWidth="1"/>
    <col min="5624" max="5627" width="15.5703125" style="2" bestFit="1" customWidth="1"/>
    <col min="5628" max="5628" width="47.7109375" style="2" customWidth="1"/>
    <col min="5629" max="5632" width="14.28515625" style="2" customWidth="1"/>
    <col min="5633" max="5633" width="9.140625" style="2"/>
    <col min="5634" max="5634" width="30" style="2" customWidth="1"/>
    <col min="5635" max="5635" width="14.28515625" style="2" bestFit="1" customWidth="1"/>
    <col min="5636" max="5636" width="14.28515625" style="2" customWidth="1"/>
    <col min="5637" max="5639" width="14.28515625" style="2" bestFit="1" customWidth="1"/>
    <col min="5640" max="5650" width="15.5703125" style="2" bestFit="1" customWidth="1"/>
    <col min="5651" max="5652" width="9.140625" style="2"/>
    <col min="5653" max="5653" width="10.5703125" style="2" bestFit="1" customWidth="1"/>
    <col min="5654" max="5654" width="9.140625" style="2"/>
    <col min="5655" max="5656" width="11.7109375" style="2" bestFit="1" customWidth="1"/>
    <col min="5657" max="5657" width="13.85546875" style="2" bestFit="1" customWidth="1"/>
    <col min="5658" max="5665" width="9.140625" style="2"/>
    <col min="5666" max="5666" width="10.5703125" style="2" bestFit="1" customWidth="1"/>
    <col min="5667" max="5667" width="13.85546875" style="2" bestFit="1" customWidth="1"/>
    <col min="5668" max="5668" width="13.140625" style="2" bestFit="1" customWidth="1"/>
    <col min="5669" max="5839" width="9.140625" style="2"/>
    <col min="5840" max="5840" width="47.42578125" style="2" customWidth="1"/>
    <col min="5841" max="5845" width="10.7109375" style="2" customWidth="1"/>
    <col min="5846" max="5846" width="47.42578125" style="2" customWidth="1"/>
    <col min="5847" max="5851" width="10.85546875" style="2" customWidth="1"/>
    <col min="5852" max="5852" width="47.42578125" style="2" customWidth="1"/>
    <col min="5853" max="5857" width="11.85546875" style="2" customWidth="1"/>
    <col min="5858" max="5858" width="47.42578125" style="2" customWidth="1"/>
    <col min="5859" max="5862" width="12.28515625" style="2" customWidth="1"/>
    <col min="5863" max="5863" width="13" style="2" customWidth="1"/>
    <col min="5864" max="5864" width="47.42578125" style="2" customWidth="1"/>
    <col min="5865" max="5868" width="14.28515625" style="2" customWidth="1"/>
    <col min="5869" max="5869" width="47.42578125" style="2" customWidth="1"/>
    <col min="5870" max="5873" width="14.28515625" style="2" customWidth="1"/>
    <col min="5874" max="5874" width="47.42578125" style="2" customWidth="1"/>
    <col min="5875" max="5878" width="14.28515625" style="2" customWidth="1"/>
    <col min="5879" max="5879" width="47.42578125" style="2" customWidth="1"/>
    <col min="5880" max="5883" width="15.5703125" style="2" bestFit="1" customWidth="1"/>
    <col min="5884" max="5884" width="47.7109375" style="2" customWidth="1"/>
    <col min="5885" max="5888" width="14.28515625" style="2" customWidth="1"/>
    <col min="5889" max="5889" width="9.140625" style="2"/>
    <col min="5890" max="5890" width="30" style="2" customWidth="1"/>
    <col min="5891" max="5891" width="14.28515625" style="2" bestFit="1" customWidth="1"/>
    <col min="5892" max="5892" width="14.28515625" style="2" customWidth="1"/>
    <col min="5893" max="5895" width="14.28515625" style="2" bestFit="1" customWidth="1"/>
    <col min="5896" max="5906" width="15.5703125" style="2" bestFit="1" customWidth="1"/>
    <col min="5907" max="5908" width="9.140625" style="2"/>
    <col min="5909" max="5909" width="10.5703125" style="2" bestFit="1" customWidth="1"/>
    <col min="5910" max="5910" width="9.140625" style="2"/>
    <col min="5911" max="5912" width="11.7109375" style="2" bestFit="1" customWidth="1"/>
    <col min="5913" max="5913" width="13.85546875" style="2" bestFit="1" customWidth="1"/>
    <col min="5914" max="5921" width="9.140625" style="2"/>
    <col min="5922" max="5922" width="10.5703125" style="2" bestFit="1" customWidth="1"/>
    <col min="5923" max="5923" width="13.85546875" style="2" bestFit="1" customWidth="1"/>
    <col min="5924" max="5924" width="13.140625" style="2" bestFit="1" customWidth="1"/>
    <col min="5925" max="6095" width="9.140625" style="2"/>
    <col min="6096" max="6096" width="47.42578125" style="2" customWidth="1"/>
    <col min="6097" max="6101" width="10.7109375" style="2" customWidth="1"/>
    <col min="6102" max="6102" width="47.42578125" style="2" customWidth="1"/>
    <col min="6103" max="6107" width="10.85546875" style="2" customWidth="1"/>
    <col min="6108" max="6108" width="47.42578125" style="2" customWidth="1"/>
    <col min="6109" max="6113" width="11.85546875" style="2" customWidth="1"/>
    <col min="6114" max="6114" width="47.42578125" style="2" customWidth="1"/>
    <col min="6115" max="6118" width="12.28515625" style="2" customWidth="1"/>
    <col min="6119" max="6119" width="13" style="2" customWidth="1"/>
    <col min="6120" max="6120" width="47.42578125" style="2" customWidth="1"/>
    <col min="6121" max="6124" width="14.28515625" style="2" customWidth="1"/>
    <col min="6125" max="6125" width="47.42578125" style="2" customWidth="1"/>
    <col min="6126" max="6129" width="14.28515625" style="2" customWidth="1"/>
    <col min="6130" max="6130" width="47.42578125" style="2" customWidth="1"/>
    <col min="6131" max="6134" width="14.28515625" style="2" customWidth="1"/>
    <col min="6135" max="6135" width="47.42578125" style="2" customWidth="1"/>
    <col min="6136" max="6139" width="15.5703125" style="2" bestFit="1" customWidth="1"/>
    <col min="6140" max="6140" width="47.7109375" style="2" customWidth="1"/>
    <col min="6141" max="6144" width="14.28515625" style="2" customWidth="1"/>
    <col min="6145" max="6145" width="9.140625" style="2"/>
    <col min="6146" max="6146" width="30" style="2" customWidth="1"/>
    <col min="6147" max="6147" width="14.28515625" style="2" bestFit="1" customWidth="1"/>
    <col min="6148" max="6148" width="14.28515625" style="2" customWidth="1"/>
    <col min="6149" max="6151" width="14.28515625" style="2" bestFit="1" customWidth="1"/>
    <col min="6152" max="6162" width="15.5703125" style="2" bestFit="1" customWidth="1"/>
    <col min="6163" max="6164" width="9.140625" style="2"/>
    <col min="6165" max="6165" width="10.5703125" style="2" bestFit="1" customWidth="1"/>
    <col min="6166" max="6166" width="9.140625" style="2"/>
    <col min="6167" max="6168" width="11.7109375" style="2" bestFit="1" customWidth="1"/>
    <col min="6169" max="6169" width="13.85546875" style="2" bestFit="1" customWidth="1"/>
    <col min="6170" max="6177" width="9.140625" style="2"/>
    <col min="6178" max="6178" width="10.5703125" style="2" bestFit="1" customWidth="1"/>
    <col min="6179" max="6179" width="13.85546875" style="2" bestFit="1" customWidth="1"/>
    <col min="6180" max="6180" width="13.140625" style="2" bestFit="1" customWidth="1"/>
    <col min="6181" max="6351" width="9.140625" style="2"/>
    <col min="6352" max="6352" width="47.42578125" style="2" customWidth="1"/>
    <col min="6353" max="6357" width="10.7109375" style="2" customWidth="1"/>
    <col min="6358" max="6358" width="47.42578125" style="2" customWidth="1"/>
    <col min="6359" max="6363" width="10.85546875" style="2" customWidth="1"/>
    <col min="6364" max="6364" width="47.42578125" style="2" customWidth="1"/>
    <col min="6365" max="6369" width="11.85546875" style="2" customWidth="1"/>
    <col min="6370" max="6370" width="47.42578125" style="2" customWidth="1"/>
    <col min="6371" max="6374" width="12.28515625" style="2" customWidth="1"/>
    <col min="6375" max="6375" width="13" style="2" customWidth="1"/>
    <col min="6376" max="6376" width="47.42578125" style="2" customWidth="1"/>
    <col min="6377" max="6380" width="14.28515625" style="2" customWidth="1"/>
    <col min="6381" max="6381" width="47.42578125" style="2" customWidth="1"/>
    <col min="6382" max="6385" width="14.28515625" style="2" customWidth="1"/>
    <col min="6386" max="6386" width="47.42578125" style="2" customWidth="1"/>
    <col min="6387" max="6390" width="14.28515625" style="2" customWidth="1"/>
    <col min="6391" max="6391" width="47.42578125" style="2" customWidth="1"/>
    <col min="6392" max="6395" width="15.5703125" style="2" bestFit="1" customWidth="1"/>
    <col min="6396" max="6396" width="47.7109375" style="2" customWidth="1"/>
    <col min="6397" max="6400" width="14.28515625" style="2" customWidth="1"/>
    <col min="6401" max="6401" width="9.140625" style="2"/>
    <col min="6402" max="6402" width="30" style="2" customWidth="1"/>
    <col min="6403" max="6403" width="14.28515625" style="2" bestFit="1" customWidth="1"/>
    <col min="6404" max="6404" width="14.28515625" style="2" customWidth="1"/>
    <col min="6405" max="6407" width="14.28515625" style="2" bestFit="1" customWidth="1"/>
    <col min="6408" max="6418" width="15.5703125" style="2" bestFit="1" customWidth="1"/>
    <col min="6419" max="6420" width="9.140625" style="2"/>
    <col min="6421" max="6421" width="10.5703125" style="2" bestFit="1" customWidth="1"/>
    <col min="6422" max="6422" width="9.140625" style="2"/>
    <col min="6423" max="6424" width="11.7109375" style="2" bestFit="1" customWidth="1"/>
    <col min="6425" max="6425" width="13.85546875" style="2" bestFit="1" customWidth="1"/>
    <col min="6426" max="6433" width="9.140625" style="2"/>
    <col min="6434" max="6434" width="10.5703125" style="2" bestFit="1" customWidth="1"/>
    <col min="6435" max="6435" width="13.85546875" style="2" bestFit="1" customWidth="1"/>
    <col min="6436" max="6436" width="13.140625" style="2" bestFit="1" customWidth="1"/>
    <col min="6437" max="6607" width="9.140625" style="2"/>
    <col min="6608" max="6608" width="47.42578125" style="2" customWidth="1"/>
    <col min="6609" max="6613" width="10.7109375" style="2" customWidth="1"/>
    <col min="6614" max="6614" width="47.42578125" style="2" customWidth="1"/>
    <col min="6615" max="6619" width="10.85546875" style="2" customWidth="1"/>
    <col min="6620" max="6620" width="47.42578125" style="2" customWidth="1"/>
    <col min="6621" max="6625" width="11.85546875" style="2" customWidth="1"/>
    <col min="6626" max="6626" width="47.42578125" style="2" customWidth="1"/>
    <col min="6627" max="6630" width="12.28515625" style="2" customWidth="1"/>
    <col min="6631" max="6631" width="13" style="2" customWidth="1"/>
    <col min="6632" max="6632" width="47.42578125" style="2" customWidth="1"/>
    <col min="6633" max="6636" width="14.28515625" style="2" customWidth="1"/>
    <col min="6637" max="6637" width="47.42578125" style="2" customWidth="1"/>
    <col min="6638" max="6641" width="14.28515625" style="2" customWidth="1"/>
    <col min="6642" max="6642" width="47.42578125" style="2" customWidth="1"/>
    <col min="6643" max="6646" width="14.28515625" style="2" customWidth="1"/>
    <col min="6647" max="6647" width="47.42578125" style="2" customWidth="1"/>
    <col min="6648" max="6651" width="15.5703125" style="2" bestFit="1" customWidth="1"/>
    <col min="6652" max="6652" width="47.7109375" style="2" customWidth="1"/>
    <col min="6653" max="6656" width="14.28515625" style="2" customWidth="1"/>
    <col min="6657" max="6657" width="9.140625" style="2"/>
    <col min="6658" max="6658" width="30" style="2" customWidth="1"/>
    <col min="6659" max="6659" width="14.28515625" style="2" bestFit="1" customWidth="1"/>
    <col min="6660" max="6660" width="14.28515625" style="2" customWidth="1"/>
    <col min="6661" max="6663" width="14.28515625" style="2" bestFit="1" customWidth="1"/>
    <col min="6664" max="6674" width="15.5703125" style="2" bestFit="1" customWidth="1"/>
    <col min="6675" max="6676" width="9.140625" style="2"/>
    <col min="6677" max="6677" width="10.5703125" style="2" bestFit="1" customWidth="1"/>
    <col min="6678" max="6678" width="9.140625" style="2"/>
    <col min="6679" max="6680" width="11.7109375" style="2" bestFit="1" customWidth="1"/>
    <col min="6681" max="6681" width="13.85546875" style="2" bestFit="1" customWidth="1"/>
    <col min="6682" max="6689" width="9.140625" style="2"/>
    <col min="6690" max="6690" width="10.5703125" style="2" bestFit="1" customWidth="1"/>
    <col min="6691" max="6691" width="13.85546875" style="2" bestFit="1" customWidth="1"/>
    <col min="6692" max="6692" width="13.140625" style="2" bestFit="1" customWidth="1"/>
    <col min="6693" max="6863" width="9.140625" style="2"/>
    <col min="6864" max="6864" width="47.42578125" style="2" customWidth="1"/>
    <col min="6865" max="6869" width="10.7109375" style="2" customWidth="1"/>
    <col min="6870" max="6870" width="47.42578125" style="2" customWidth="1"/>
    <col min="6871" max="6875" width="10.85546875" style="2" customWidth="1"/>
    <col min="6876" max="6876" width="47.42578125" style="2" customWidth="1"/>
    <col min="6877" max="6881" width="11.85546875" style="2" customWidth="1"/>
    <col min="6882" max="6882" width="47.42578125" style="2" customWidth="1"/>
    <col min="6883" max="6886" width="12.28515625" style="2" customWidth="1"/>
    <col min="6887" max="6887" width="13" style="2" customWidth="1"/>
    <col min="6888" max="6888" width="47.42578125" style="2" customWidth="1"/>
    <col min="6889" max="6892" width="14.28515625" style="2" customWidth="1"/>
    <col min="6893" max="6893" width="47.42578125" style="2" customWidth="1"/>
    <col min="6894" max="6897" width="14.28515625" style="2" customWidth="1"/>
    <col min="6898" max="6898" width="47.42578125" style="2" customWidth="1"/>
    <col min="6899" max="6902" width="14.28515625" style="2" customWidth="1"/>
    <col min="6903" max="6903" width="47.42578125" style="2" customWidth="1"/>
    <col min="6904" max="6907" width="15.5703125" style="2" bestFit="1" customWidth="1"/>
    <col min="6908" max="6908" width="47.7109375" style="2" customWidth="1"/>
    <col min="6909" max="6912" width="14.28515625" style="2" customWidth="1"/>
    <col min="6913" max="6913" width="9.140625" style="2"/>
    <col min="6914" max="6914" width="30" style="2" customWidth="1"/>
    <col min="6915" max="6915" width="14.28515625" style="2" bestFit="1" customWidth="1"/>
    <col min="6916" max="6916" width="14.28515625" style="2" customWidth="1"/>
    <col min="6917" max="6919" width="14.28515625" style="2" bestFit="1" customWidth="1"/>
    <col min="6920" max="6930" width="15.5703125" style="2" bestFit="1" customWidth="1"/>
    <col min="6931" max="6932" width="9.140625" style="2"/>
    <col min="6933" max="6933" width="10.5703125" style="2" bestFit="1" customWidth="1"/>
    <col min="6934" max="6934" width="9.140625" style="2"/>
    <col min="6935" max="6936" width="11.7109375" style="2" bestFit="1" customWidth="1"/>
    <col min="6937" max="6937" width="13.85546875" style="2" bestFit="1" customWidth="1"/>
    <col min="6938" max="6945" width="9.140625" style="2"/>
    <col min="6946" max="6946" width="10.5703125" style="2" bestFit="1" customWidth="1"/>
    <col min="6947" max="6947" width="13.85546875" style="2" bestFit="1" customWidth="1"/>
    <col min="6948" max="6948" width="13.140625" style="2" bestFit="1" customWidth="1"/>
    <col min="6949" max="7119" width="9.140625" style="2"/>
    <col min="7120" max="7120" width="47.42578125" style="2" customWidth="1"/>
    <col min="7121" max="7125" width="10.7109375" style="2" customWidth="1"/>
    <col min="7126" max="7126" width="47.42578125" style="2" customWidth="1"/>
    <col min="7127" max="7131" width="10.85546875" style="2" customWidth="1"/>
    <col min="7132" max="7132" width="47.42578125" style="2" customWidth="1"/>
    <col min="7133" max="7137" width="11.85546875" style="2" customWidth="1"/>
    <col min="7138" max="7138" width="47.42578125" style="2" customWidth="1"/>
    <col min="7139" max="7142" width="12.28515625" style="2" customWidth="1"/>
    <col min="7143" max="7143" width="13" style="2" customWidth="1"/>
    <col min="7144" max="7144" width="47.42578125" style="2" customWidth="1"/>
    <col min="7145" max="7148" width="14.28515625" style="2" customWidth="1"/>
    <col min="7149" max="7149" width="47.42578125" style="2" customWidth="1"/>
    <col min="7150" max="7153" width="14.28515625" style="2" customWidth="1"/>
    <col min="7154" max="7154" width="47.42578125" style="2" customWidth="1"/>
    <col min="7155" max="7158" width="14.28515625" style="2" customWidth="1"/>
    <col min="7159" max="7159" width="47.42578125" style="2" customWidth="1"/>
    <col min="7160" max="7163" width="15.5703125" style="2" bestFit="1" customWidth="1"/>
    <col min="7164" max="7164" width="47.7109375" style="2" customWidth="1"/>
    <col min="7165" max="7168" width="14.28515625" style="2" customWidth="1"/>
    <col min="7169" max="7169" width="9.140625" style="2"/>
    <col min="7170" max="7170" width="30" style="2" customWidth="1"/>
    <col min="7171" max="7171" width="14.28515625" style="2" bestFit="1" customWidth="1"/>
    <col min="7172" max="7172" width="14.28515625" style="2" customWidth="1"/>
    <col min="7173" max="7175" width="14.28515625" style="2" bestFit="1" customWidth="1"/>
    <col min="7176" max="7186" width="15.5703125" style="2" bestFit="1" customWidth="1"/>
    <col min="7187" max="7188" width="9.140625" style="2"/>
    <col min="7189" max="7189" width="10.5703125" style="2" bestFit="1" customWidth="1"/>
    <col min="7190" max="7190" width="9.140625" style="2"/>
    <col min="7191" max="7192" width="11.7109375" style="2" bestFit="1" customWidth="1"/>
    <col min="7193" max="7193" width="13.85546875" style="2" bestFit="1" customWidth="1"/>
    <col min="7194" max="7201" width="9.140625" style="2"/>
    <col min="7202" max="7202" width="10.5703125" style="2" bestFit="1" customWidth="1"/>
    <col min="7203" max="7203" width="13.85546875" style="2" bestFit="1" customWidth="1"/>
    <col min="7204" max="7204" width="13.140625" style="2" bestFit="1" customWidth="1"/>
    <col min="7205" max="7375" width="9.140625" style="2"/>
    <col min="7376" max="7376" width="47.42578125" style="2" customWidth="1"/>
    <col min="7377" max="7381" width="10.7109375" style="2" customWidth="1"/>
    <col min="7382" max="7382" width="47.42578125" style="2" customWidth="1"/>
    <col min="7383" max="7387" width="10.85546875" style="2" customWidth="1"/>
    <col min="7388" max="7388" width="47.42578125" style="2" customWidth="1"/>
    <col min="7389" max="7393" width="11.85546875" style="2" customWidth="1"/>
    <col min="7394" max="7394" width="47.42578125" style="2" customWidth="1"/>
    <col min="7395" max="7398" width="12.28515625" style="2" customWidth="1"/>
    <col min="7399" max="7399" width="13" style="2" customWidth="1"/>
    <col min="7400" max="7400" width="47.42578125" style="2" customWidth="1"/>
    <col min="7401" max="7404" width="14.28515625" style="2" customWidth="1"/>
    <col min="7405" max="7405" width="47.42578125" style="2" customWidth="1"/>
    <col min="7406" max="7409" width="14.28515625" style="2" customWidth="1"/>
    <col min="7410" max="7410" width="47.42578125" style="2" customWidth="1"/>
    <col min="7411" max="7414" width="14.28515625" style="2" customWidth="1"/>
    <col min="7415" max="7415" width="47.42578125" style="2" customWidth="1"/>
    <col min="7416" max="7419" width="15.5703125" style="2" bestFit="1" customWidth="1"/>
    <col min="7420" max="7420" width="47.7109375" style="2" customWidth="1"/>
    <col min="7421" max="7424" width="14.28515625" style="2" customWidth="1"/>
    <col min="7425" max="7425" width="9.140625" style="2"/>
    <col min="7426" max="7426" width="30" style="2" customWidth="1"/>
    <col min="7427" max="7427" width="14.28515625" style="2" bestFit="1" customWidth="1"/>
    <col min="7428" max="7428" width="14.28515625" style="2" customWidth="1"/>
    <col min="7429" max="7431" width="14.28515625" style="2" bestFit="1" customWidth="1"/>
    <col min="7432" max="7442" width="15.5703125" style="2" bestFit="1" customWidth="1"/>
    <col min="7443" max="7444" width="9.140625" style="2"/>
    <col min="7445" max="7445" width="10.5703125" style="2" bestFit="1" customWidth="1"/>
    <col min="7446" max="7446" width="9.140625" style="2"/>
    <col min="7447" max="7448" width="11.7109375" style="2" bestFit="1" customWidth="1"/>
    <col min="7449" max="7449" width="13.85546875" style="2" bestFit="1" customWidth="1"/>
    <col min="7450" max="7457" width="9.140625" style="2"/>
    <col min="7458" max="7458" width="10.5703125" style="2" bestFit="1" customWidth="1"/>
    <col min="7459" max="7459" width="13.85546875" style="2" bestFit="1" customWidth="1"/>
    <col min="7460" max="7460" width="13.140625" style="2" bestFit="1" customWidth="1"/>
    <col min="7461" max="7631" width="9.140625" style="2"/>
    <col min="7632" max="7632" width="47.42578125" style="2" customWidth="1"/>
    <col min="7633" max="7637" width="10.7109375" style="2" customWidth="1"/>
    <col min="7638" max="7638" width="47.42578125" style="2" customWidth="1"/>
    <col min="7639" max="7643" width="10.85546875" style="2" customWidth="1"/>
    <col min="7644" max="7644" width="47.42578125" style="2" customWidth="1"/>
    <col min="7645" max="7649" width="11.85546875" style="2" customWidth="1"/>
    <col min="7650" max="7650" width="47.42578125" style="2" customWidth="1"/>
    <col min="7651" max="7654" width="12.28515625" style="2" customWidth="1"/>
    <col min="7655" max="7655" width="13" style="2" customWidth="1"/>
    <col min="7656" max="7656" width="47.42578125" style="2" customWidth="1"/>
    <col min="7657" max="7660" width="14.28515625" style="2" customWidth="1"/>
    <col min="7661" max="7661" width="47.42578125" style="2" customWidth="1"/>
    <col min="7662" max="7665" width="14.28515625" style="2" customWidth="1"/>
    <col min="7666" max="7666" width="47.42578125" style="2" customWidth="1"/>
    <col min="7667" max="7670" width="14.28515625" style="2" customWidth="1"/>
    <col min="7671" max="7671" width="47.42578125" style="2" customWidth="1"/>
    <col min="7672" max="7675" width="15.5703125" style="2" bestFit="1" customWidth="1"/>
    <col min="7676" max="7676" width="47.7109375" style="2" customWidth="1"/>
    <col min="7677" max="7680" width="14.28515625" style="2" customWidth="1"/>
    <col min="7681" max="7681" width="9.140625" style="2"/>
    <col min="7682" max="7682" width="30" style="2" customWidth="1"/>
    <col min="7683" max="7683" width="14.28515625" style="2" bestFit="1" customWidth="1"/>
    <col min="7684" max="7684" width="14.28515625" style="2" customWidth="1"/>
    <col min="7685" max="7687" width="14.28515625" style="2" bestFit="1" customWidth="1"/>
    <col min="7688" max="7698" width="15.5703125" style="2" bestFit="1" customWidth="1"/>
    <col min="7699" max="7700" width="9.140625" style="2"/>
    <col min="7701" max="7701" width="10.5703125" style="2" bestFit="1" customWidth="1"/>
    <col min="7702" max="7702" width="9.140625" style="2"/>
    <col min="7703" max="7704" width="11.7109375" style="2" bestFit="1" customWidth="1"/>
    <col min="7705" max="7705" width="13.85546875" style="2" bestFit="1" customWidth="1"/>
    <col min="7706" max="7713" width="9.140625" style="2"/>
    <col min="7714" max="7714" width="10.5703125" style="2" bestFit="1" customWidth="1"/>
    <col min="7715" max="7715" width="13.85546875" style="2" bestFit="1" customWidth="1"/>
    <col min="7716" max="7716" width="13.140625" style="2" bestFit="1" customWidth="1"/>
    <col min="7717" max="7887" width="9.140625" style="2"/>
    <col min="7888" max="7888" width="47.42578125" style="2" customWidth="1"/>
    <col min="7889" max="7893" width="10.7109375" style="2" customWidth="1"/>
    <col min="7894" max="7894" width="47.42578125" style="2" customWidth="1"/>
    <col min="7895" max="7899" width="10.85546875" style="2" customWidth="1"/>
    <col min="7900" max="7900" width="47.42578125" style="2" customWidth="1"/>
    <col min="7901" max="7905" width="11.85546875" style="2" customWidth="1"/>
    <col min="7906" max="7906" width="47.42578125" style="2" customWidth="1"/>
    <col min="7907" max="7910" width="12.28515625" style="2" customWidth="1"/>
    <col min="7911" max="7911" width="13" style="2" customWidth="1"/>
    <col min="7912" max="7912" width="47.42578125" style="2" customWidth="1"/>
    <col min="7913" max="7916" width="14.28515625" style="2" customWidth="1"/>
    <col min="7917" max="7917" width="47.42578125" style="2" customWidth="1"/>
    <col min="7918" max="7921" width="14.28515625" style="2" customWidth="1"/>
    <col min="7922" max="7922" width="47.42578125" style="2" customWidth="1"/>
    <col min="7923" max="7926" width="14.28515625" style="2" customWidth="1"/>
    <col min="7927" max="7927" width="47.42578125" style="2" customWidth="1"/>
    <col min="7928" max="7931" width="15.5703125" style="2" bestFit="1" customWidth="1"/>
    <col min="7932" max="7932" width="47.7109375" style="2" customWidth="1"/>
    <col min="7933" max="7936" width="14.28515625" style="2" customWidth="1"/>
    <col min="7937" max="7937" width="9.140625" style="2"/>
    <col min="7938" max="7938" width="30" style="2" customWidth="1"/>
    <col min="7939" max="7939" width="14.28515625" style="2" bestFit="1" customWidth="1"/>
    <col min="7940" max="7940" width="14.28515625" style="2" customWidth="1"/>
    <col min="7941" max="7943" width="14.28515625" style="2" bestFit="1" customWidth="1"/>
    <col min="7944" max="7954" width="15.5703125" style="2" bestFit="1" customWidth="1"/>
    <col min="7955" max="7956" width="9.140625" style="2"/>
    <col min="7957" max="7957" width="10.5703125" style="2" bestFit="1" customWidth="1"/>
    <col min="7958" max="7958" width="9.140625" style="2"/>
    <col min="7959" max="7960" width="11.7109375" style="2" bestFit="1" customWidth="1"/>
    <col min="7961" max="7961" width="13.85546875" style="2" bestFit="1" customWidth="1"/>
    <col min="7962" max="7969" width="9.140625" style="2"/>
    <col min="7970" max="7970" width="10.5703125" style="2" bestFit="1" customWidth="1"/>
    <col min="7971" max="7971" width="13.85546875" style="2" bestFit="1" customWidth="1"/>
    <col min="7972" max="7972" width="13.140625" style="2" bestFit="1" customWidth="1"/>
    <col min="7973" max="8143" width="9.140625" style="2"/>
    <col min="8144" max="8144" width="47.42578125" style="2" customWidth="1"/>
    <col min="8145" max="8149" width="10.7109375" style="2" customWidth="1"/>
    <col min="8150" max="8150" width="47.42578125" style="2" customWidth="1"/>
    <col min="8151" max="8155" width="10.85546875" style="2" customWidth="1"/>
    <col min="8156" max="8156" width="47.42578125" style="2" customWidth="1"/>
    <col min="8157" max="8161" width="11.85546875" style="2" customWidth="1"/>
    <col min="8162" max="8162" width="47.42578125" style="2" customWidth="1"/>
    <col min="8163" max="8166" width="12.28515625" style="2" customWidth="1"/>
    <col min="8167" max="8167" width="13" style="2" customWidth="1"/>
    <col min="8168" max="8168" width="47.42578125" style="2" customWidth="1"/>
    <col min="8169" max="8172" width="14.28515625" style="2" customWidth="1"/>
    <col min="8173" max="8173" width="47.42578125" style="2" customWidth="1"/>
    <col min="8174" max="8177" width="14.28515625" style="2" customWidth="1"/>
    <col min="8178" max="8178" width="47.42578125" style="2" customWidth="1"/>
    <col min="8179" max="8182" width="14.28515625" style="2" customWidth="1"/>
    <col min="8183" max="8183" width="47.42578125" style="2" customWidth="1"/>
    <col min="8184" max="8187" width="15.5703125" style="2" bestFit="1" customWidth="1"/>
    <col min="8188" max="8188" width="47.7109375" style="2" customWidth="1"/>
    <col min="8189" max="8192" width="14.28515625" style="2" customWidth="1"/>
    <col min="8193" max="8193" width="9.140625" style="2"/>
    <col min="8194" max="8194" width="30" style="2" customWidth="1"/>
    <col min="8195" max="8195" width="14.28515625" style="2" bestFit="1" customWidth="1"/>
    <col min="8196" max="8196" width="14.28515625" style="2" customWidth="1"/>
    <col min="8197" max="8199" width="14.28515625" style="2" bestFit="1" customWidth="1"/>
    <col min="8200" max="8210" width="15.5703125" style="2" bestFit="1" customWidth="1"/>
    <col min="8211" max="8212" width="9.140625" style="2"/>
    <col min="8213" max="8213" width="10.5703125" style="2" bestFit="1" customWidth="1"/>
    <col min="8214" max="8214" width="9.140625" style="2"/>
    <col min="8215" max="8216" width="11.7109375" style="2" bestFit="1" customWidth="1"/>
    <col min="8217" max="8217" width="13.85546875" style="2" bestFit="1" customWidth="1"/>
    <col min="8218" max="8225" width="9.140625" style="2"/>
    <col min="8226" max="8226" width="10.5703125" style="2" bestFit="1" customWidth="1"/>
    <col min="8227" max="8227" width="13.85546875" style="2" bestFit="1" customWidth="1"/>
    <col min="8228" max="8228" width="13.140625" style="2" bestFit="1" customWidth="1"/>
    <col min="8229" max="8399" width="9.140625" style="2"/>
    <col min="8400" max="8400" width="47.42578125" style="2" customWidth="1"/>
    <col min="8401" max="8405" width="10.7109375" style="2" customWidth="1"/>
    <col min="8406" max="8406" width="47.42578125" style="2" customWidth="1"/>
    <col min="8407" max="8411" width="10.85546875" style="2" customWidth="1"/>
    <col min="8412" max="8412" width="47.42578125" style="2" customWidth="1"/>
    <col min="8413" max="8417" width="11.85546875" style="2" customWidth="1"/>
    <col min="8418" max="8418" width="47.42578125" style="2" customWidth="1"/>
    <col min="8419" max="8422" width="12.28515625" style="2" customWidth="1"/>
    <col min="8423" max="8423" width="13" style="2" customWidth="1"/>
    <col min="8424" max="8424" width="47.42578125" style="2" customWidth="1"/>
    <col min="8425" max="8428" width="14.28515625" style="2" customWidth="1"/>
    <col min="8429" max="8429" width="47.42578125" style="2" customWidth="1"/>
    <col min="8430" max="8433" width="14.28515625" style="2" customWidth="1"/>
    <col min="8434" max="8434" width="47.42578125" style="2" customWidth="1"/>
    <col min="8435" max="8438" width="14.28515625" style="2" customWidth="1"/>
    <col min="8439" max="8439" width="47.42578125" style="2" customWidth="1"/>
    <col min="8440" max="8443" width="15.5703125" style="2" bestFit="1" customWidth="1"/>
    <col min="8444" max="8444" width="47.7109375" style="2" customWidth="1"/>
    <col min="8445" max="8448" width="14.28515625" style="2" customWidth="1"/>
    <col min="8449" max="8449" width="9.140625" style="2"/>
    <col min="8450" max="8450" width="30" style="2" customWidth="1"/>
    <col min="8451" max="8451" width="14.28515625" style="2" bestFit="1" customWidth="1"/>
    <col min="8452" max="8452" width="14.28515625" style="2" customWidth="1"/>
    <col min="8453" max="8455" width="14.28515625" style="2" bestFit="1" customWidth="1"/>
    <col min="8456" max="8466" width="15.5703125" style="2" bestFit="1" customWidth="1"/>
    <col min="8467" max="8468" width="9.140625" style="2"/>
    <col min="8469" max="8469" width="10.5703125" style="2" bestFit="1" customWidth="1"/>
    <col min="8470" max="8470" width="9.140625" style="2"/>
    <col min="8471" max="8472" width="11.7109375" style="2" bestFit="1" customWidth="1"/>
    <col min="8473" max="8473" width="13.85546875" style="2" bestFit="1" customWidth="1"/>
    <col min="8474" max="8481" width="9.140625" style="2"/>
    <col min="8482" max="8482" width="10.5703125" style="2" bestFit="1" customWidth="1"/>
    <col min="8483" max="8483" width="13.85546875" style="2" bestFit="1" customWidth="1"/>
    <col min="8484" max="8484" width="13.140625" style="2" bestFit="1" customWidth="1"/>
    <col min="8485" max="8655" width="9.140625" style="2"/>
    <col min="8656" max="8656" width="47.42578125" style="2" customWidth="1"/>
    <col min="8657" max="8661" width="10.7109375" style="2" customWidth="1"/>
    <col min="8662" max="8662" width="47.42578125" style="2" customWidth="1"/>
    <col min="8663" max="8667" width="10.85546875" style="2" customWidth="1"/>
    <col min="8668" max="8668" width="47.42578125" style="2" customWidth="1"/>
    <col min="8669" max="8673" width="11.85546875" style="2" customWidth="1"/>
    <col min="8674" max="8674" width="47.42578125" style="2" customWidth="1"/>
    <col min="8675" max="8678" width="12.28515625" style="2" customWidth="1"/>
    <col min="8679" max="8679" width="13" style="2" customWidth="1"/>
    <col min="8680" max="8680" width="47.42578125" style="2" customWidth="1"/>
    <col min="8681" max="8684" width="14.28515625" style="2" customWidth="1"/>
    <col min="8685" max="8685" width="47.42578125" style="2" customWidth="1"/>
    <col min="8686" max="8689" width="14.28515625" style="2" customWidth="1"/>
    <col min="8690" max="8690" width="47.42578125" style="2" customWidth="1"/>
    <col min="8691" max="8694" width="14.28515625" style="2" customWidth="1"/>
    <col min="8695" max="8695" width="47.42578125" style="2" customWidth="1"/>
    <col min="8696" max="8699" width="15.5703125" style="2" bestFit="1" customWidth="1"/>
    <col min="8700" max="8700" width="47.7109375" style="2" customWidth="1"/>
    <col min="8701" max="8704" width="14.28515625" style="2" customWidth="1"/>
    <col min="8705" max="8705" width="9.140625" style="2"/>
    <col min="8706" max="8706" width="30" style="2" customWidth="1"/>
    <col min="8707" max="8707" width="14.28515625" style="2" bestFit="1" customWidth="1"/>
    <col min="8708" max="8708" width="14.28515625" style="2" customWidth="1"/>
    <col min="8709" max="8711" width="14.28515625" style="2" bestFit="1" customWidth="1"/>
    <col min="8712" max="8722" width="15.5703125" style="2" bestFit="1" customWidth="1"/>
    <col min="8723" max="8724" width="9.140625" style="2"/>
    <col min="8725" max="8725" width="10.5703125" style="2" bestFit="1" customWidth="1"/>
    <col min="8726" max="8726" width="9.140625" style="2"/>
    <col min="8727" max="8728" width="11.7109375" style="2" bestFit="1" customWidth="1"/>
    <col min="8729" max="8729" width="13.85546875" style="2" bestFit="1" customWidth="1"/>
    <col min="8730" max="8737" width="9.140625" style="2"/>
    <col min="8738" max="8738" width="10.5703125" style="2" bestFit="1" customWidth="1"/>
    <col min="8739" max="8739" width="13.85546875" style="2" bestFit="1" customWidth="1"/>
    <col min="8740" max="8740" width="13.140625" style="2" bestFit="1" customWidth="1"/>
    <col min="8741" max="8911" width="9.140625" style="2"/>
    <col min="8912" max="8912" width="47.42578125" style="2" customWidth="1"/>
    <col min="8913" max="8917" width="10.7109375" style="2" customWidth="1"/>
    <col min="8918" max="8918" width="47.42578125" style="2" customWidth="1"/>
    <col min="8919" max="8923" width="10.85546875" style="2" customWidth="1"/>
    <col min="8924" max="8924" width="47.42578125" style="2" customWidth="1"/>
    <col min="8925" max="8929" width="11.85546875" style="2" customWidth="1"/>
    <col min="8930" max="8930" width="47.42578125" style="2" customWidth="1"/>
    <col min="8931" max="8934" width="12.28515625" style="2" customWidth="1"/>
    <col min="8935" max="8935" width="13" style="2" customWidth="1"/>
    <col min="8936" max="8936" width="47.42578125" style="2" customWidth="1"/>
    <col min="8937" max="8940" width="14.28515625" style="2" customWidth="1"/>
    <col min="8941" max="8941" width="47.42578125" style="2" customWidth="1"/>
    <col min="8942" max="8945" width="14.28515625" style="2" customWidth="1"/>
    <col min="8946" max="8946" width="47.42578125" style="2" customWidth="1"/>
    <col min="8947" max="8950" width="14.28515625" style="2" customWidth="1"/>
    <col min="8951" max="8951" width="47.42578125" style="2" customWidth="1"/>
    <col min="8952" max="8955" width="15.5703125" style="2" bestFit="1" customWidth="1"/>
    <col min="8956" max="8956" width="47.7109375" style="2" customWidth="1"/>
    <col min="8957" max="8960" width="14.28515625" style="2" customWidth="1"/>
    <col min="8961" max="8961" width="9.140625" style="2"/>
    <col min="8962" max="8962" width="30" style="2" customWidth="1"/>
    <col min="8963" max="8963" width="14.28515625" style="2" bestFit="1" customWidth="1"/>
    <col min="8964" max="8964" width="14.28515625" style="2" customWidth="1"/>
    <col min="8965" max="8967" width="14.28515625" style="2" bestFit="1" customWidth="1"/>
    <col min="8968" max="8978" width="15.5703125" style="2" bestFit="1" customWidth="1"/>
    <col min="8979" max="8980" width="9.140625" style="2"/>
    <col min="8981" max="8981" width="10.5703125" style="2" bestFit="1" customWidth="1"/>
    <col min="8982" max="8982" width="9.140625" style="2"/>
    <col min="8983" max="8984" width="11.7109375" style="2" bestFit="1" customWidth="1"/>
    <col min="8985" max="8985" width="13.85546875" style="2" bestFit="1" customWidth="1"/>
    <col min="8986" max="8993" width="9.140625" style="2"/>
    <col min="8994" max="8994" width="10.5703125" style="2" bestFit="1" customWidth="1"/>
    <col min="8995" max="8995" width="13.85546875" style="2" bestFit="1" customWidth="1"/>
    <col min="8996" max="8996" width="13.140625" style="2" bestFit="1" customWidth="1"/>
    <col min="8997" max="9167" width="9.140625" style="2"/>
    <col min="9168" max="9168" width="47.42578125" style="2" customWidth="1"/>
    <col min="9169" max="9173" width="10.7109375" style="2" customWidth="1"/>
    <col min="9174" max="9174" width="47.42578125" style="2" customWidth="1"/>
    <col min="9175" max="9179" width="10.85546875" style="2" customWidth="1"/>
    <col min="9180" max="9180" width="47.42578125" style="2" customWidth="1"/>
    <col min="9181" max="9185" width="11.85546875" style="2" customWidth="1"/>
    <col min="9186" max="9186" width="47.42578125" style="2" customWidth="1"/>
    <col min="9187" max="9190" width="12.28515625" style="2" customWidth="1"/>
    <col min="9191" max="9191" width="13" style="2" customWidth="1"/>
    <col min="9192" max="9192" width="47.42578125" style="2" customWidth="1"/>
    <col min="9193" max="9196" width="14.28515625" style="2" customWidth="1"/>
    <col min="9197" max="9197" width="47.42578125" style="2" customWidth="1"/>
    <col min="9198" max="9201" width="14.28515625" style="2" customWidth="1"/>
    <col min="9202" max="9202" width="47.42578125" style="2" customWidth="1"/>
    <col min="9203" max="9206" width="14.28515625" style="2" customWidth="1"/>
    <col min="9207" max="9207" width="47.42578125" style="2" customWidth="1"/>
    <col min="9208" max="9211" width="15.5703125" style="2" bestFit="1" customWidth="1"/>
    <col min="9212" max="9212" width="47.7109375" style="2" customWidth="1"/>
    <col min="9213" max="9216" width="14.28515625" style="2" customWidth="1"/>
    <col min="9217" max="9217" width="9.140625" style="2"/>
    <col min="9218" max="9218" width="30" style="2" customWidth="1"/>
    <col min="9219" max="9219" width="14.28515625" style="2" bestFit="1" customWidth="1"/>
    <col min="9220" max="9220" width="14.28515625" style="2" customWidth="1"/>
    <col min="9221" max="9223" width="14.28515625" style="2" bestFit="1" customWidth="1"/>
    <col min="9224" max="9234" width="15.5703125" style="2" bestFit="1" customWidth="1"/>
    <col min="9235" max="9236" width="9.140625" style="2"/>
    <col min="9237" max="9237" width="10.5703125" style="2" bestFit="1" customWidth="1"/>
    <col min="9238" max="9238" width="9.140625" style="2"/>
    <col min="9239" max="9240" width="11.7109375" style="2" bestFit="1" customWidth="1"/>
    <col min="9241" max="9241" width="13.85546875" style="2" bestFit="1" customWidth="1"/>
    <col min="9242" max="9249" width="9.140625" style="2"/>
    <col min="9250" max="9250" width="10.5703125" style="2" bestFit="1" customWidth="1"/>
    <col min="9251" max="9251" width="13.85546875" style="2" bestFit="1" customWidth="1"/>
    <col min="9252" max="9252" width="13.140625" style="2" bestFit="1" customWidth="1"/>
    <col min="9253" max="9423" width="9.140625" style="2"/>
    <col min="9424" max="9424" width="47.42578125" style="2" customWidth="1"/>
    <col min="9425" max="9429" width="10.7109375" style="2" customWidth="1"/>
    <col min="9430" max="9430" width="47.42578125" style="2" customWidth="1"/>
    <col min="9431" max="9435" width="10.85546875" style="2" customWidth="1"/>
    <col min="9436" max="9436" width="47.42578125" style="2" customWidth="1"/>
    <col min="9437" max="9441" width="11.85546875" style="2" customWidth="1"/>
    <col min="9442" max="9442" width="47.42578125" style="2" customWidth="1"/>
    <col min="9443" max="9446" width="12.28515625" style="2" customWidth="1"/>
    <col min="9447" max="9447" width="13" style="2" customWidth="1"/>
    <col min="9448" max="9448" width="47.42578125" style="2" customWidth="1"/>
    <col min="9449" max="9452" width="14.28515625" style="2" customWidth="1"/>
    <col min="9453" max="9453" width="47.42578125" style="2" customWidth="1"/>
    <col min="9454" max="9457" width="14.28515625" style="2" customWidth="1"/>
    <col min="9458" max="9458" width="47.42578125" style="2" customWidth="1"/>
    <col min="9459" max="9462" width="14.28515625" style="2" customWidth="1"/>
    <col min="9463" max="9463" width="47.42578125" style="2" customWidth="1"/>
    <col min="9464" max="9467" width="15.5703125" style="2" bestFit="1" customWidth="1"/>
    <col min="9468" max="9468" width="47.7109375" style="2" customWidth="1"/>
    <col min="9469" max="9472" width="14.28515625" style="2" customWidth="1"/>
    <col min="9473" max="9473" width="9.140625" style="2"/>
    <col min="9474" max="9474" width="30" style="2" customWidth="1"/>
    <col min="9475" max="9475" width="14.28515625" style="2" bestFit="1" customWidth="1"/>
    <col min="9476" max="9476" width="14.28515625" style="2" customWidth="1"/>
    <col min="9477" max="9479" width="14.28515625" style="2" bestFit="1" customWidth="1"/>
    <col min="9480" max="9490" width="15.5703125" style="2" bestFit="1" customWidth="1"/>
    <col min="9491" max="9492" width="9.140625" style="2"/>
    <col min="9493" max="9493" width="10.5703125" style="2" bestFit="1" customWidth="1"/>
    <col min="9494" max="9494" width="9.140625" style="2"/>
    <col min="9495" max="9496" width="11.7109375" style="2" bestFit="1" customWidth="1"/>
    <col min="9497" max="9497" width="13.85546875" style="2" bestFit="1" customWidth="1"/>
    <col min="9498" max="9505" width="9.140625" style="2"/>
    <col min="9506" max="9506" width="10.5703125" style="2" bestFit="1" customWidth="1"/>
    <col min="9507" max="9507" width="13.85546875" style="2" bestFit="1" customWidth="1"/>
    <col min="9508" max="9508" width="13.140625" style="2" bestFit="1" customWidth="1"/>
    <col min="9509" max="9679" width="9.140625" style="2"/>
    <col min="9680" max="9680" width="47.42578125" style="2" customWidth="1"/>
    <col min="9681" max="9685" width="10.7109375" style="2" customWidth="1"/>
    <col min="9686" max="9686" width="47.42578125" style="2" customWidth="1"/>
    <col min="9687" max="9691" width="10.85546875" style="2" customWidth="1"/>
    <col min="9692" max="9692" width="47.42578125" style="2" customWidth="1"/>
    <col min="9693" max="9697" width="11.85546875" style="2" customWidth="1"/>
    <col min="9698" max="9698" width="47.42578125" style="2" customWidth="1"/>
    <col min="9699" max="9702" width="12.28515625" style="2" customWidth="1"/>
    <col min="9703" max="9703" width="13" style="2" customWidth="1"/>
    <col min="9704" max="9704" width="47.42578125" style="2" customWidth="1"/>
    <col min="9705" max="9708" width="14.28515625" style="2" customWidth="1"/>
    <col min="9709" max="9709" width="47.42578125" style="2" customWidth="1"/>
    <col min="9710" max="9713" width="14.28515625" style="2" customWidth="1"/>
    <col min="9714" max="9714" width="47.42578125" style="2" customWidth="1"/>
    <col min="9715" max="9718" width="14.28515625" style="2" customWidth="1"/>
    <col min="9719" max="9719" width="47.42578125" style="2" customWidth="1"/>
    <col min="9720" max="9723" width="15.5703125" style="2" bestFit="1" customWidth="1"/>
    <col min="9724" max="9724" width="47.7109375" style="2" customWidth="1"/>
    <col min="9725" max="9728" width="14.28515625" style="2" customWidth="1"/>
    <col min="9729" max="9729" width="9.140625" style="2"/>
    <col min="9730" max="9730" width="30" style="2" customWidth="1"/>
    <col min="9731" max="9731" width="14.28515625" style="2" bestFit="1" customWidth="1"/>
    <col min="9732" max="9732" width="14.28515625" style="2" customWidth="1"/>
    <col min="9733" max="9735" width="14.28515625" style="2" bestFit="1" customWidth="1"/>
    <col min="9736" max="9746" width="15.5703125" style="2" bestFit="1" customWidth="1"/>
    <col min="9747" max="9748" width="9.140625" style="2"/>
    <col min="9749" max="9749" width="10.5703125" style="2" bestFit="1" customWidth="1"/>
    <col min="9750" max="9750" width="9.140625" style="2"/>
    <col min="9751" max="9752" width="11.7109375" style="2" bestFit="1" customWidth="1"/>
    <col min="9753" max="9753" width="13.85546875" style="2" bestFit="1" customWidth="1"/>
    <col min="9754" max="9761" width="9.140625" style="2"/>
    <col min="9762" max="9762" width="10.5703125" style="2" bestFit="1" customWidth="1"/>
    <col min="9763" max="9763" width="13.85546875" style="2" bestFit="1" customWidth="1"/>
    <col min="9764" max="9764" width="13.140625" style="2" bestFit="1" customWidth="1"/>
    <col min="9765" max="9935" width="9.140625" style="2"/>
    <col min="9936" max="9936" width="47.42578125" style="2" customWidth="1"/>
    <col min="9937" max="9941" width="10.7109375" style="2" customWidth="1"/>
    <col min="9942" max="9942" width="47.42578125" style="2" customWidth="1"/>
    <col min="9943" max="9947" width="10.85546875" style="2" customWidth="1"/>
    <col min="9948" max="9948" width="47.42578125" style="2" customWidth="1"/>
    <col min="9949" max="9953" width="11.85546875" style="2" customWidth="1"/>
    <col min="9954" max="9954" width="47.42578125" style="2" customWidth="1"/>
    <col min="9955" max="9958" width="12.28515625" style="2" customWidth="1"/>
    <col min="9959" max="9959" width="13" style="2" customWidth="1"/>
    <col min="9960" max="9960" width="47.42578125" style="2" customWidth="1"/>
    <col min="9961" max="9964" width="14.28515625" style="2" customWidth="1"/>
    <col min="9965" max="9965" width="47.42578125" style="2" customWidth="1"/>
    <col min="9966" max="9969" width="14.28515625" style="2" customWidth="1"/>
    <col min="9970" max="9970" width="47.42578125" style="2" customWidth="1"/>
    <col min="9971" max="9974" width="14.28515625" style="2" customWidth="1"/>
    <col min="9975" max="9975" width="47.42578125" style="2" customWidth="1"/>
    <col min="9976" max="9979" width="15.5703125" style="2" bestFit="1" customWidth="1"/>
    <col min="9980" max="9980" width="47.7109375" style="2" customWidth="1"/>
    <col min="9981" max="9984" width="14.28515625" style="2" customWidth="1"/>
    <col min="9985" max="9985" width="9.140625" style="2"/>
    <col min="9986" max="9986" width="30" style="2" customWidth="1"/>
    <col min="9987" max="9987" width="14.28515625" style="2" bestFit="1" customWidth="1"/>
    <col min="9988" max="9988" width="14.28515625" style="2" customWidth="1"/>
    <col min="9989" max="9991" width="14.28515625" style="2" bestFit="1" customWidth="1"/>
    <col min="9992" max="10002" width="15.5703125" style="2" bestFit="1" customWidth="1"/>
    <col min="10003" max="10004" width="9.140625" style="2"/>
    <col min="10005" max="10005" width="10.5703125" style="2" bestFit="1" customWidth="1"/>
    <col min="10006" max="10006" width="9.140625" style="2"/>
    <col min="10007" max="10008" width="11.7109375" style="2" bestFit="1" customWidth="1"/>
    <col min="10009" max="10009" width="13.85546875" style="2" bestFit="1" customWidth="1"/>
    <col min="10010" max="10017" width="9.140625" style="2"/>
    <col min="10018" max="10018" width="10.5703125" style="2" bestFit="1" customWidth="1"/>
    <col min="10019" max="10019" width="13.85546875" style="2" bestFit="1" customWidth="1"/>
    <col min="10020" max="10020" width="13.140625" style="2" bestFit="1" customWidth="1"/>
    <col min="10021" max="10191" width="9.140625" style="2"/>
    <col min="10192" max="10192" width="47.42578125" style="2" customWidth="1"/>
    <col min="10193" max="10197" width="10.7109375" style="2" customWidth="1"/>
    <col min="10198" max="10198" width="47.42578125" style="2" customWidth="1"/>
    <col min="10199" max="10203" width="10.85546875" style="2" customWidth="1"/>
    <col min="10204" max="10204" width="47.42578125" style="2" customWidth="1"/>
    <col min="10205" max="10209" width="11.85546875" style="2" customWidth="1"/>
    <col min="10210" max="10210" width="47.42578125" style="2" customWidth="1"/>
    <col min="10211" max="10214" width="12.28515625" style="2" customWidth="1"/>
    <col min="10215" max="10215" width="13" style="2" customWidth="1"/>
    <col min="10216" max="10216" width="47.42578125" style="2" customWidth="1"/>
    <col min="10217" max="10220" width="14.28515625" style="2" customWidth="1"/>
    <col min="10221" max="10221" width="47.42578125" style="2" customWidth="1"/>
    <col min="10222" max="10225" width="14.28515625" style="2" customWidth="1"/>
    <col min="10226" max="10226" width="47.42578125" style="2" customWidth="1"/>
    <col min="10227" max="10230" width="14.28515625" style="2" customWidth="1"/>
    <col min="10231" max="10231" width="47.42578125" style="2" customWidth="1"/>
    <col min="10232" max="10235" width="15.5703125" style="2" bestFit="1" customWidth="1"/>
    <col min="10236" max="10236" width="47.7109375" style="2" customWidth="1"/>
    <col min="10237" max="10240" width="14.28515625" style="2" customWidth="1"/>
    <col min="10241" max="10241" width="9.140625" style="2"/>
    <col min="10242" max="10242" width="30" style="2" customWidth="1"/>
    <col min="10243" max="10243" width="14.28515625" style="2" bestFit="1" customWidth="1"/>
    <col min="10244" max="10244" width="14.28515625" style="2" customWidth="1"/>
    <col min="10245" max="10247" width="14.28515625" style="2" bestFit="1" customWidth="1"/>
    <col min="10248" max="10258" width="15.5703125" style="2" bestFit="1" customWidth="1"/>
    <col min="10259" max="10260" width="9.140625" style="2"/>
    <col min="10261" max="10261" width="10.5703125" style="2" bestFit="1" customWidth="1"/>
    <col min="10262" max="10262" width="9.140625" style="2"/>
    <col min="10263" max="10264" width="11.7109375" style="2" bestFit="1" customWidth="1"/>
    <col min="10265" max="10265" width="13.85546875" style="2" bestFit="1" customWidth="1"/>
    <col min="10266" max="10273" width="9.140625" style="2"/>
    <col min="10274" max="10274" width="10.5703125" style="2" bestFit="1" customWidth="1"/>
    <col min="10275" max="10275" width="13.85546875" style="2" bestFit="1" customWidth="1"/>
    <col min="10276" max="10276" width="13.140625" style="2" bestFit="1" customWidth="1"/>
    <col min="10277" max="10447" width="9.140625" style="2"/>
    <col min="10448" max="10448" width="47.42578125" style="2" customWidth="1"/>
    <col min="10449" max="10453" width="10.7109375" style="2" customWidth="1"/>
    <col min="10454" max="10454" width="47.42578125" style="2" customWidth="1"/>
    <col min="10455" max="10459" width="10.85546875" style="2" customWidth="1"/>
    <col min="10460" max="10460" width="47.42578125" style="2" customWidth="1"/>
    <col min="10461" max="10465" width="11.85546875" style="2" customWidth="1"/>
    <col min="10466" max="10466" width="47.42578125" style="2" customWidth="1"/>
    <col min="10467" max="10470" width="12.28515625" style="2" customWidth="1"/>
    <col min="10471" max="10471" width="13" style="2" customWidth="1"/>
    <col min="10472" max="10472" width="47.42578125" style="2" customWidth="1"/>
    <col min="10473" max="10476" width="14.28515625" style="2" customWidth="1"/>
    <col min="10477" max="10477" width="47.42578125" style="2" customWidth="1"/>
    <col min="10478" max="10481" width="14.28515625" style="2" customWidth="1"/>
    <col min="10482" max="10482" width="47.42578125" style="2" customWidth="1"/>
    <col min="10483" max="10486" width="14.28515625" style="2" customWidth="1"/>
    <col min="10487" max="10487" width="47.42578125" style="2" customWidth="1"/>
    <col min="10488" max="10491" width="15.5703125" style="2" bestFit="1" customWidth="1"/>
    <col min="10492" max="10492" width="47.7109375" style="2" customWidth="1"/>
    <col min="10493" max="10496" width="14.28515625" style="2" customWidth="1"/>
    <col min="10497" max="10497" width="9.140625" style="2"/>
    <col min="10498" max="10498" width="30" style="2" customWidth="1"/>
    <col min="10499" max="10499" width="14.28515625" style="2" bestFit="1" customWidth="1"/>
    <col min="10500" max="10500" width="14.28515625" style="2" customWidth="1"/>
    <col min="10501" max="10503" width="14.28515625" style="2" bestFit="1" customWidth="1"/>
    <col min="10504" max="10514" width="15.5703125" style="2" bestFit="1" customWidth="1"/>
    <col min="10515" max="10516" width="9.140625" style="2"/>
    <col min="10517" max="10517" width="10.5703125" style="2" bestFit="1" customWidth="1"/>
    <col min="10518" max="10518" width="9.140625" style="2"/>
    <col min="10519" max="10520" width="11.7109375" style="2" bestFit="1" customWidth="1"/>
    <col min="10521" max="10521" width="13.85546875" style="2" bestFit="1" customWidth="1"/>
    <col min="10522" max="10529" width="9.140625" style="2"/>
    <col min="10530" max="10530" width="10.5703125" style="2" bestFit="1" customWidth="1"/>
    <col min="10531" max="10531" width="13.85546875" style="2" bestFit="1" customWidth="1"/>
    <col min="10532" max="10532" width="13.140625" style="2" bestFit="1" customWidth="1"/>
    <col min="10533" max="10703" width="9.140625" style="2"/>
    <col min="10704" max="10704" width="47.42578125" style="2" customWidth="1"/>
    <col min="10705" max="10709" width="10.7109375" style="2" customWidth="1"/>
    <col min="10710" max="10710" width="47.42578125" style="2" customWidth="1"/>
    <col min="10711" max="10715" width="10.85546875" style="2" customWidth="1"/>
    <col min="10716" max="10716" width="47.42578125" style="2" customWidth="1"/>
    <col min="10717" max="10721" width="11.85546875" style="2" customWidth="1"/>
    <col min="10722" max="10722" width="47.42578125" style="2" customWidth="1"/>
    <col min="10723" max="10726" width="12.28515625" style="2" customWidth="1"/>
    <col min="10727" max="10727" width="13" style="2" customWidth="1"/>
    <col min="10728" max="10728" width="47.42578125" style="2" customWidth="1"/>
    <col min="10729" max="10732" width="14.28515625" style="2" customWidth="1"/>
    <col min="10733" max="10733" width="47.42578125" style="2" customWidth="1"/>
    <col min="10734" max="10737" width="14.28515625" style="2" customWidth="1"/>
    <col min="10738" max="10738" width="47.42578125" style="2" customWidth="1"/>
    <col min="10739" max="10742" width="14.28515625" style="2" customWidth="1"/>
    <col min="10743" max="10743" width="47.42578125" style="2" customWidth="1"/>
    <col min="10744" max="10747" width="15.5703125" style="2" bestFit="1" customWidth="1"/>
    <col min="10748" max="10748" width="47.7109375" style="2" customWidth="1"/>
    <col min="10749" max="10752" width="14.28515625" style="2" customWidth="1"/>
    <col min="10753" max="10753" width="9.140625" style="2"/>
    <col min="10754" max="10754" width="30" style="2" customWidth="1"/>
    <col min="10755" max="10755" width="14.28515625" style="2" bestFit="1" customWidth="1"/>
    <col min="10756" max="10756" width="14.28515625" style="2" customWidth="1"/>
    <col min="10757" max="10759" width="14.28515625" style="2" bestFit="1" customWidth="1"/>
    <col min="10760" max="10770" width="15.5703125" style="2" bestFit="1" customWidth="1"/>
    <col min="10771" max="10772" width="9.140625" style="2"/>
    <col min="10773" max="10773" width="10.5703125" style="2" bestFit="1" customWidth="1"/>
    <col min="10774" max="10774" width="9.140625" style="2"/>
    <col min="10775" max="10776" width="11.7109375" style="2" bestFit="1" customWidth="1"/>
    <col min="10777" max="10777" width="13.85546875" style="2" bestFit="1" customWidth="1"/>
    <col min="10778" max="10785" width="9.140625" style="2"/>
    <col min="10786" max="10786" width="10.5703125" style="2" bestFit="1" customWidth="1"/>
    <col min="10787" max="10787" width="13.85546875" style="2" bestFit="1" customWidth="1"/>
    <col min="10788" max="10788" width="13.140625" style="2" bestFit="1" customWidth="1"/>
    <col min="10789" max="10959" width="9.140625" style="2"/>
    <col min="10960" max="10960" width="47.42578125" style="2" customWidth="1"/>
    <col min="10961" max="10965" width="10.7109375" style="2" customWidth="1"/>
    <col min="10966" max="10966" width="47.42578125" style="2" customWidth="1"/>
    <col min="10967" max="10971" width="10.85546875" style="2" customWidth="1"/>
    <col min="10972" max="10972" width="47.42578125" style="2" customWidth="1"/>
    <col min="10973" max="10977" width="11.85546875" style="2" customWidth="1"/>
    <col min="10978" max="10978" width="47.42578125" style="2" customWidth="1"/>
    <col min="10979" max="10982" width="12.28515625" style="2" customWidth="1"/>
    <col min="10983" max="10983" width="13" style="2" customWidth="1"/>
    <col min="10984" max="10984" width="47.42578125" style="2" customWidth="1"/>
    <col min="10985" max="10988" width="14.28515625" style="2" customWidth="1"/>
    <col min="10989" max="10989" width="47.42578125" style="2" customWidth="1"/>
    <col min="10990" max="10993" width="14.28515625" style="2" customWidth="1"/>
    <col min="10994" max="10994" width="47.42578125" style="2" customWidth="1"/>
    <col min="10995" max="10998" width="14.28515625" style="2" customWidth="1"/>
    <col min="10999" max="10999" width="47.42578125" style="2" customWidth="1"/>
    <col min="11000" max="11003" width="15.5703125" style="2" bestFit="1" customWidth="1"/>
    <col min="11004" max="11004" width="47.7109375" style="2" customWidth="1"/>
    <col min="11005" max="11008" width="14.28515625" style="2" customWidth="1"/>
    <col min="11009" max="11009" width="9.140625" style="2"/>
    <col min="11010" max="11010" width="30" style="2" customWidth="1"/>
    <col min="11011" max="11011" width="14.28515625" style="2" bestFit="1" customWidth="1"/>
    <col min="11012" max="11012" width="14.28515625" style="2" customWidth="1"/>
    <col min="11013" max="11015" width="14.28515625" style="2" bestFit="1" customWidth="1"/>
    <col min="11016" max="11026" width="15.5703125" style="2" bestFit="1" customWidth="1"/>
    <col min="11027" max="11028" width="9.140625" style="2"/>
    <col min="11029" max="11029" width="10.5703125" style="2" bestFit="1" customWidth="1"/>
    <col min="11030" max="11030" width="9.140625" style="2"/>
    <col min="11031" max="11032" width="11.7109375" style="2" bestFit="1" customWidth="1"/>
    <col min="11033" max="11033" width="13.85546875" style="2" bestFit="1" customWidth="1"/>
    <col min="11034" max="11041" width="9.140625" style="2"/>
    <col min="11042" max="11042" width="10.5703125" style="2" bestFit="1" customWidth="1"/>
    <col min="11043" max="11043" width="13.85546875" style="2" bestFit="1" customWidth="1"/>
    <col min="11044" max="11044" width="13.140625" style="2" bestFit="1" customWidth="1"/>
    <col min="11045" max="11215" width="9.140625" style="2"/>
    <col min="11216" max="11216" width="47.42578125" style="2" customWidth="1"/>
    <col min="11217" max="11221" width="10.7109375" style="2" customWidth="1"/>
    <col min="11222" max="11222" width="47.42578125" style="2" customWidth="1"/>
    <col min="11223" max="11227" width="10.85546875" style="2" customWidth="1"/>
    <col min="11228" max="11228" width="47.42578125" style="2" customWidth="1"/>
    <col min="11229" max="11233" width="11.85546875" style="2" customWidth="1"/>
    <col min="11234" max="11234" width="47.42578125" style="2" customWidth="1"/>
    <col min="11235" max="11238" width="12.28515625" style="2" customWidth="1"/>
    <col min="11239" max="11239" width="13" style="2" customWidth="1"/>
    <col min="11240" max="11240" width="47.42578125" style="2" customWidth="1"/>
    <col min="11241" max="11244" width="14.28515625" style="2" customWidth="1"/>
    <col min="11245" max="11245" width="47.42578125" style="2" customWidth="1"/>
    <col min="11246" max="11249" width="14.28515625" style="2" customWidth="1"/>
    <col min="11250" max="11250" width="47.42578125" style="2" customWidth="1"/>
    <col min="11251" max="11254" width="14.28515625" style="2" customWidth="1"/>
    <col min="11255" max="11255" width="47.42578125" style="2" customWidth="1"/>
    <col min="11256" max="11259" width="15.5703125" style="2" bestFit="1" customWidth="1"/>
    <col min="11260" max="11260" width="47.7109375" style="2" customWidth="1"/>
    <col min="11261" max="11264" width="14.28515625" style="2" customWidth="1"/>
    <col min="11265" max="11265" width="9.140625" style="2"/>
    <col min="11266" max="11266" width="30" style="2" customWidth="1"/>
    <col min="11267" max="11267" width="14.28515625" style="2" bestFit="1" customWidth="1"/>
    <col min="11268" max="11268" width="14.28515625" style="2" customWidth="1"/>
    <col min="11269" max="11271" width="14.28515625" style="2" bestFit="1" customWidth="1"/>
    <col min="11272" max="11282" width="15.5703125" style="2" bestFit="1" customWidth="1"/>
    <col min="11283" max="11284" width="9.140625" style="2"/>
    <col min="11285" max="11285" width="10.5703125" style="2" bestFit="1" customWidth="1"/>
    <col min="11286" max="11286" width="9.140625" style="2"/>
    <col min="11287" max="11288" width="11.7109375" style="2" bestFit="1" customWidth="1"/>
    <col min="11289" max="11289" width="13.85546875" style="2" bestFit="1" customWidth="1"/>
    <col min="11290" max="11297" width="9.140625" style="2"/>
    <col min="11298" max="11298" width="10.5703125" style="2" bestFit="1" customWidth="1"/>
    <col min="11299" max="11299" width="13.85546875" style="2" bestFit="1" customWidth="1"/>
    <col min="11300" max="11300" width="13.140625" style="2" bestFit="1" customWidth="1"/>
    <col min="11301" max="11471" width="9.140625" style="2"/>
    <col min="11472" max="11472" width="47.42578125" style="2" customWidth="1"/>
    <col min="11473" max="11477" width="10.7109375" style="2" customWidth="1"/>
    <col min="11478" max="11478" width="47.42578125" style="2" customWidth="1"/>
    <col min="11479" max="11483" width="10.85546875" style="2" customWidth="1"/>
    <col min="11484" max="11484" width="47.42578125" style="2" customWidth="1"/>
    <col min="11485" max="11489" width="11.85546875" style="2" customWidth="1"/>
    <col min="11490" max="11490" width="47.42578125" style="2" customWidth="1"/>
    <col min="11491" max="11494" width="12.28515625" style="2" customWidth="1"/>
    <col min="11495" max="11495" width="13" style="2" customWidth="1"/>
    <col min="11496" max="11496" width="47.42578125" style="2" customWidth="1"/>
    <col min="11497" max="11500" width="14.28515625" style="2" customWidth="1"/>
    <col min="11501" max="11501" width="47.42578125" style="2" customWidth="1"/>
    <col min="11502" max="11505" width="14.28515625" style="2" customWidth="1"/>
    <col min="11506" max="11506" width="47.42578125" style="2" customWidth="1"/>
    <col min="11507" max="11510" width="14.28515625" style="2" customWidth="1"/>
    <col min="11511" max="11511" width="47.42578125" style="2" customWidth="1"/>
    <col min="11512" max="11515" width="15.5703125" style="2" bestFit="1" customWidth="1"/>
    <col min="11516" max="11516" width="47.7109375" style="2" customWidth="1"/>
    <col min="11517" max="11520" width="14.28515625" style="2" customWidth="1"/>
    <col min="11521" max="11521" width="9.140625" style="2"/>
    <col min="11522" max="11522" width="30" style="2" customWidth="1"/>
    <col min="11523" max="11523" width="14.28515625" style="2" bestFit="1" customWidth="1"/>
    <col min="11524" max="11524" width="14.28515625" style="2" customWidth="1"/>
    <col min="11525" max="11527" width="14.28515625" style="2" bestFit="1" customWidth="1"/>
    <col min="11528" max="11538" width="15.5703125" style="2" bestFit="1" customWidth="1"/>
    <col min="11539" max="11540" width="9.140625" style="2"/>
    <col min="11541" max="11541" width="10.5703125" style="2" bestFit="1" customWidth="1"/>
    <col min="11542" max="11542" width="9.140625" style="2"/>
    <col min="11543" max="11544" width="11.7109375" style="2" bestFit="1" customWidth="1"/>
    <col min="11545" max="11545" width="13.85546875" style="2" bestFit="1" customWidth="1"/>
    <col min="11546" max="11553" width="9.140625" style="2"/>
    <col min="11554" max="11554" width="10.5703125" style="2" bestFit="1" customWidth="1"/>
    <col min="11555" max="11555" width="13.85546875" style="2" bestFit="1" customWidth="1"/>
    <col min="11556" max="11556" width="13.140625" style="2" bestFit="1" customWidth="1"/>
    <col min="11557" max="11727" width="9.140625" style="2"/>
    <col min="11728" max="11728" width="47.42578125" style="2" customWidth="1"/>
    <col min="11729" max="11733" width="10.7109375" style="2" customWidth="1"/>
    <col min="11734" max="11734" width="47.42578125" style="2" customWidth="1"/>
    <col min="11735" max="11739" width="10.85546875" style="2" customWidth="1"/>
    <col min="11740" max="11740" width="47.42578125" style="2" customWidth="1"/>
    <col min="11741" max="11745" width="11.85546875" style="2" customWidth="1"/>
    <col min="11746" max="11746" width="47.42578125" style="2" customWidth="1"/>
    <col min="11747" max="11750" width="12.28515625" style="2" customWidth="1"/>
    <col min="11751" max="11751" width="13" style="2" customWidth="1"/>
    <col min="11752" max="11752" width="47.42578125" style="2" customWidth="1"/>
    <col min="11753" max="11756" width="14.28515625" style="2" customWidth="1"/>
    <col min="11757" max="11757" width="47.42578125" style="2" customWidth="1"/>
    <col min="11758" max="11761" width="14.28515625" style="2" customWidth="1"/>
    <col min="11762" max="11762" width="47.42578125" style="2" customWidth="1"/>
    <col min="11763" max="11766" width="14.28515625" style="2" customWidth="1"/>
    <col min="11767" max="11767" width="47.42578125" style="2" customWidth="1"/>
    <col min="11768" max="11771" width="15.5703125" style="2" bestFit="1" customWidth="1"/>
    <col min="11772" max="11772" width="47.7109375" style="2" customWidth="1"/>
    <col min="11773" max="11776" width="14.28515625" style="2" customWidth="1"/>
    <col min="11777" max="11777" width="9.140625" style="2"/>
    <col min="11778" max="11778" width="30" style="2" customWidth="1"/>
    <col min="11779" max="11779" width="14.28515625" style="2" bestFit="1" customWidth="1"/>
    <col min="11780" max="11780" width="14.28515625" style="2" customWidth="1"/>
    <col min="11781" max="11783" width="14.28515625" style="2" bestFit="1" customWidth="1"/>
    <col min="11784" max="11794" width="15.5703125" style="2" bestFit="1" customWidth="1"/>
    <col min="11795" max="11796" width="9.140625" style="2"/>
    <col min="11797" max="11797" width="10.5703125" style="2" bestFit="1" customWidth="1"/>
    <col min="11798" max="11798" width="9.140625" style="2"/>
    <col min="11799" max="11800" width="11.7109375" style="2" bestFit="1" customWidth="1"/>
    <col min="11801" max="11801" width="13.85546875" style="2" bestFit="1" customWidth="1"/>
    <col min="11802" max="11809" width="9.140625" style="2"/>
    <col min="11810" max="11810" width="10.5703125" style="2" bestFit="1" customWidth="1"/>
    <col min="11811" max="11811" width="13.85546875" style="2" bestFit="1" customWidth="1"/>
    <col min="11812" max="11812" width="13.140625" style="2" bestFit="1" customWidth="1"/>
    <col min="11813" max="11983" width="9.140625" style="2"/>
    <col min="11984" max="11984" width="47.42578125" style="2" customWidth="1"/>
    <col min="11985" max="11989" width="10.7109375" style="2" customWidth="1"/>
    <col min="11990" max="11990" width="47.42578125" style="2" customWidth="1"/>
    <col min="11991" max="11995" width="10.85546875" style="2" customWidth="1"/>
    <col min="11996" max="11996" width="47.42578125" style="2" customWidth="1"/>
    <col min="11997" max="12001" width="11.85546875" style="2" customWidth="1"/>
    <col min="12002" max="12002" width="47.42578125" style="2" customWidth="1"/>
    <col min="12003" max="12006" width="12.28515625" style="2" customWidth="1"/>
    <col min="12007" max="12007" width="13" style="2" customWidth="1"/>
    <col min="12008" max="12008" width="47.42578125" style="2" customWidth="1"/>
    <col min="12009" max="12012" width="14.28515625" style="2" customWidth="1"/>
    <col min="12013" max="12013" width="47.42578125" style="2" customWidth="1"/>
    <col min="12014" max="12017" width="14.28515625" style="2" customWidth="1"/>
    <col min="12018" max="12018" width="47.42578125" style="2" customWidth="1"/>
    <col min="12019" max="12022" width="14.28515625" style="2" customWidth="1"/>
    <col min="12023" max="12023" width="47.42578125" style="2" customWidth="1"/>
    <col min="12024" max="12027" width="15.5703125" style="2" bestFit="1" customWidth="1"/>
    <col min="12028" max="12028" width="47.7109375" style="2" customWidth="1"/>
    <col min="12029" max="12032" width="14.28515625" style="2" customWidth="1"/>
    <col min="12033" max="12033" width="9.140625" style="2"/>
    <col min="12034" max="12034" width="30" style="2" customWidth="1"/>
    <col min="12035" max="12035" width="14.28515625" style="2" bestFit="1" customWidth="1"/>
    <col min="12036" max="12036" width="14.28515625" style="2" customWidth="1"/>
    <col min="12037" max="12039" width="14.28515625" style="2" bestFit="1" customWidth="1"/>
    <col min="12040" max="12050" width="15.5703125" style="2" bestFit="1" customWidth="1"/>
    <col min="12051" max="12052" width="9.140625" style="2"/>
    <col min="12053" max="12053" width="10.5703125" style="2" bestFit="1" customWidth="1"/>
    <col min="12054" max="12054" width="9.140625" style="2"/>
    <col min="12055" max="12056" width="11.7109375" style="2" bestFit="1" customWidth="1"/>
    <col min="12057" max="12057" width="13.85546875" style="2" bestFit="1" customWidth="1"/>
    <col min="12058" max="12065" width="9.140625" style="2"/>
    <col min="12066" max="12066" width="10.5703125" style="2" bestFit="1" customWidth="1"/>
    <col min="12067" max="12067" width="13.85546875" style="2" bestFit="1" customWidth="1"/>
    <col min="12068" max="12068" width="13.140625" style="2" bestFit="1" customWidth="1"/>
    <col min="12069" max="12239" width="9.140625" style="2"/>
    <col min="12240" max="12240" width="47.42578125" style="2" customWidth="1"/>
    <col min="12241" max="12245" width="10.7109375" style="2" customWidth="1"/>
    <col min="12246" max="12246" width="47.42578125" style="2" customWidth="1"/>
    <col min="12247" max="12251" width="10.85546875" style="2" customWidth="1"/>
    <col min="12252" max="12252" width="47.42578125" style="2" customWidth="1"/>
    <col min="12253" max="12257" width="11.85546875" style="2" customWidth="1"/>
    <col min="12258" max="12258" width="47.42578125" style="2" customWidth="1"/>
    <col min="12259" max="12262" width="12.28515625" style="2" customWidth="1"/>
    <col min="12263" max="12263" width="13" style="2" customWidth="1"/>
    <col min="12264" max="12264" width="47.42578125" style="2" customWidth="1"/>
    <col min="12265" max="12268" width="14.28515625" style="2" customWidth="1"/>
    <col min="12269" max="12269" width="47.42578125" style="2" customWidth="1"/>
    <col min="12270" max="12273" width="14.28515625" style="2" customWidth="1"/>
    <col min="12274" max="12274" width="47.42578125" style="2" customWidth="1"/>
    <col min="12275" max="12278" width="14.28515625" style="2" customWidth="1"/>
    <col min="12279" max="12279" width="47.42578125" style="2" customWidth="1"/>
    <col min="12280" max="12283" width="15.5703125" style="2" bestFit="1" customWidth="1"/>
    <col min="12284" max="12284" width="47.7109375" style="2" customWidth="1"/>
    <col min="12285" max="12288" width="14.28515625" style="2" customWidth="1"/>
    <col min="12289" max="12289" width="9.140625" style="2"/>
    <col min="12290" max="12290" width="30" style="2" customWidth="1"/>
    <col min="12291" max="12291" width="14.28515625" style="2" bestFit="1" customWidth="1"/>
    <col min="12292" max="12292" width="14.28515625" style="2" customWidth="1"/>
    <col min="12293" max="12295" width="14.28515625" style="2" bestFit="1" customWidth="1"/>
    <col min="12296" max="12306" width="15.5703125" style="2" bestFit="1" customWidth="1"/>
    <col min="12307" max="12308" width="9.140625" style="2"/>
    <col min="12309" max="12309" width="10.5703125" style="2" bestFit="1" customWidth="1"/>
    <col min="12310" max="12310" width="9.140625" style="2"/>
    <col min="12311" max="12312" width="11.7109375" style="2" bestFit="1" customWidth="1"/>
    <col min="12313" max="12313" width="13.85546875" style="2" bestFit="1" customWidth="1"/>
    <col min="12314" max="12321" width="9.140625" style="2"/>
    <col min="12322" max="12322" width="10.5703125" style="2" bestFit="1" customWidth="1"/>
    <col min="12323" max="12323" width="13.85546875" style="2" bestFit="1" customWidth="1"/>
    <col min="12324" max="12324" width="13.140625" style="2" bestFit="1" customWidth="1"/>
    <col min="12325" max="12495" width="9.140625" style="2"/>
    <col min="12496" max="12496" width="47.42578125" style="2" customWidth="1"/>
    <col min="12497" max="12501" width="10.7109375" style="2" customWidth="1"/>
    <col min="12502" max="12502" width="47.42578125" style="2" customWidth="1"/>
    <col min="12503" max="12507" width="10.85546875" style="2" customWidth="1"/>
    <col min="12508" max="12508" width="47.42578125" style="2" customWidth="1"/>
    <col min="12509" max="12513" width="11.85546875" style="2" customWidth="1"/>
    <col min="12514" max="12514" width="47.42578125" style="2" customWidth="1"/>
    <col min="12515" max="12518" width="12.28515625" style="2" customWidth="1"/>
    <col min="12519" max="12519" width="13" style="2" customWidth="1"/>
    <col min="12520" max="12520" width="47.42578125" style="2" customWidth="1"/>
    <col min="12521" max="12524" width="14.28515625" style="2" customWidth="1"/>
    <col min="12525" max="12525" width="47.42578125" style="2" customWidth="1"/>
    <col min="12526" max="12529" width="14.28515625" style="2" customWidth="1"/>
    <col min="12530" max="12530" width="47.42578125" style="2" customWidth="1"/>
    <col min="12531" max="12534" width="14.28515625" style="2" customWidth="1"/>
    <col min="12535" max="12535" width="47.42578125" style="2" customWidth="1"/>
    <col min="12536" max="12539" width="15.5703125" style="2" bestFit="1" customWidth="1"/>
    <col min="12540" max="12540" width="47.7109375" style="2" customWidth="1"/>
    <col min="12541" max="12544" width="14.28515625" style="2" customWidth="1"/>
    <col min="12545" max="12545" width="9.140625" style="2"/>
    <col min="12546" max="12546" width="30" style="2" customWidth="1"/>
    <col min="12547" max="12547" width="14.28515625" style="2" bestFit="1" customWidth="1"/>
    <col min="12548" max="12548" width="14.28515625" style="2" customWidth="1"/>
    <col min="12549" max="12551" width="14.28515625" style="2" bestFit="1" customWidth="1"/>
    <col min="12552" max="12562" width="15.5703125" style="2" bestFit="1" customWidth="1"/>
    <col min="12563" max="12564" width="9.140625" style="2"/>
    <col min="12565" max="12565" width="10.5703125" style="2" bestFit="1" customWidth="1"/>
    <col min="12566" max="12566" width="9.140625" style="2"/>
    <col min="12567" max="12568" width="11.7109375" style="2" bestFit="1" customWidth="1"/>
    <col min="12569" max="12569" width="13.85546875" style="2" bestFit="1" customWidth="1"/>
    <col min="12570" max="12577" width="9.140625" style="2"/>
    <col min="12578" max="12578" width="10.5703125" style="2" bestFit="1" customWidth="1"/>
    <col min="12579" max="12579" width="13.85546875" style="2" bestFit="1" customWidth="1"/>
    <col min="12580" max="12580" width="13.140625" style="2" bestFit="1" customWidth="1"/>
    <col min="12581" max="12751" width="9.140625" style="2"/>
    <col min="12752" max="12752" width="47.42578125" style="2" customWidth="1"/>
    <col min="12753" max="12757" width="10.7109375" style="2" customWidth="1"/>
    <col min="12758" max="12758" width="47.42578125" style="2" customWidth="1"/>
    <col min="12759" max="12763" width="10.85546875" style="2" customWidth="1"/>
    <col min="12764" max="12764" width="47.42578125" style="2" customWidth="1"/>
    <col min="12765" max="12769" width="11.85546875" style="2" customWidth="1"/>
    <col min="12770" max="12770" width="47.42578125" style="2" customWidth="1"/>
    <col min="12771" max="12774" width="12.28515625" style="2" customWidth="1"/>
    <col min="12775" max="12775" width="13" style="2" customWidth="1"/>
    <col min="12776" max="12776" width="47.42578125" style="2" customWidth="1"/>
    <col min="12777" max="12780" width="14.28515625" style="2" customWidth="1"/>
    <col min="12781" max="12781" width="47.42578125" style="2" customWidth="1"/>
    <col min="12782" max="12785" width="14.28515625" style="2" customWidth="1"/>
    <col min="12786" max="12786" width="47.42578125" style="2" customWidth="1"/>
    <col min="12787" max="12790" width="14.28515625" style="2" customWidth="1"/>
    <col min="12791" max="12791" width="47.42578125" style="2" customWidth="1"/>
    <col min="12792" max="12795" width="15.5703125" style="2" bestFit="1" customWidth="1"/>
    <col min="12796" max="12796" width="47.7109375" style="2" customWidth="1"/>
    <col min="12797" max="12800" width="14.28515625" style="2" customWidth="1"/>
    <col min="12801" max="12801" width="9.140625" style="2"/>
    <col min="12802" max="12802" width="30" style="2" customWidth="1"/>
    <col min="12803" max="12803" width="14.28515625" style="2" bestFit="1" customWidth="1"/>
    <col min="12804" max="12804" width="14.28515625" style="2" customWidth="1"/>
    <col min="12805" max="12807" width="14.28515625" style="2" bestFit="1" customWidth="1"/>
    <col min="12808" max="12818" width="15.5703125" style="2" bestFit="1" customWidth="1"/>
    <col min="12819" max="12820" width="9.140625" style="2"/>
    <col min="12821" max="12821" width="10.5703125" style="2" bestFit="1" customWidth="1"/>
    <col min="12822" max="12822" width="9.140625" style="2"/>
    <col min="12823" max="12824" width="11.7109375" style="2" bestFit="1" customWidth="1"/>
    <col min="12825" max="12825" width="13.85546875" style="2" bestFit="1" customWidth="1"/>
    <col min="12826" max="12833" width="9.140625" style="2"/>
    <col min="12834" max="12834" width="10.5703125" style="2" bestFit="1" customWidth="1"/>
    <col min="12835" max="12835" width="13.85546875" style="2" bestFit="1" customWidth="1"/>
    <col min="12836" max="12836" width="13.140625" style="2" bestFit="1" customWidth="1"/>
    <col min="12837" max="13007" width="9.140625" style="2"/>
    <col min="13008" max="13008" width="47.42578125" style="2" customWidth="1"/>
    <col min="13009" max="13013" width="10.7109375" style="2" customWidth="1"/>
    <col min="13014" max="13014" width="47.42578125" style="2" customWidth="1"/>
    <col min="13015" max="13019" width="10.85546875" style="2" customWidth="1"/>
    <col min="13020" max="13020" width="47.42578125" style="2" customWidth="1"/>
    <col min="13021" max="13025" width="11.85546875" style="2" customWidth="1"/>
    <col min="13026" max="13026" width="47.42578125" style="2" customWidth="1"/>
    <col min="13027" max="13030" width="12.28515625" style="2" customWidth="1"/>
    <col min="13031" max="13031" width="13" style="2" customWidth="1"/>
    <col min="13032" max="13032" width="47.42578125" style="2" customWidth="1"/>
    <col min="13033" max="13036" width="14.28515625" style="2" customWidth="1"/>
    <col min="13037" max="13037" width="47.42578125" style="2" customWidth="1"/>
    <col min="13038" max="13041" width="14.28515625" style="2" customWidth="1"/>
    <col min="13042" max="13042" width="47.42578125" style="2" customWidth="1"/>
    <col min="13043" max="13046" width="14.28515625" style="2" customWidth="1"/>
    <col min="13047" max="13047" width="47.42578125" style="2" customWidth="1"/>
    <col min="13048" max="13051" width="15.5703125" style="2" bestFit="1" customWidth="1"/>
    <col min="13052" max="13052" width="47.7109375" style="2" customWidth="1"/>
    <col min="13053" max="13056" width="14.28515625" style="2" customWidth="1"/>
    <col min="13057" max="13057" width="9.140625" style="2"/>
    <col min="13058" max="13058" width="30" style="2" customWidth="1"/>
    <col min="13059" max="13059" width="14.28515625" style="2" bestFit="1" customWidth="1"/>
    <col min="13060" max="13060" width="14.28515625" style="2" customWidth="1"/>
    <col min="13061" max="13063" width="14.28515625" style="2" bestFit="1" customWidth="1"/>
    <col min="13064" max="13074" width="15.5703125" style="2" bestFit="1" customWidth="1"/>
    <col min="13075" max="13076" width="9.140625" style="2"/>
    <col min="13077" max="13077" width="10.5703125" style="2" bestFit="1" customWidth="1"/>
    <col min="13078" max="13078" width="9.140625" style="2"/>
    <col min="13079" max="13080" width="11.7109375" style="2" bestFit="1" customWidth="1"/>
    <col min="13081" max="13081" width="13.85546875" style="2" bestFit="1" customWidth="1"/>
    <col min="13082" max="13089" width="9.140625" style="2"/>
    <col min="13090" max="13090" width="10.5703125" style="2" bestFit="1" customWidth="1"/>
    <col min="13091" max="13091" width="13.85546875" style="2" bestFit="1" customWidth="1"/>
    <col min="13092" max="13092" width="13.140625" style="2" bestFit="1" customWidth="1"/>
    <col min="13093" max="13263" width="9.140625" style="2"/>
    <col min="13264" max="13264" width="47.42578125" style="2" customWidth="1"/>
    <col min="13265" max="13269" width="10.7109375" style="2" customWidth="1"/>
    <col min="13270" max="13270" width="47.42578125" style="2" customWidth="1"/>
    <col min="13271" max="13275" width="10.85546875" style="2" customWidth="1"/>
    <col min="13276" max="13276" width="47.42578125" style="2" customWidth="1"/>
    <col min="13277" max="13281" width="11.85546875" style="2" customWidth="1"/>
    <col min="13282" max="13282" width="47.42578125" style="2" customWidth="1"/>
    <col min="13283" max="13286" width="12.28515625" style="2" customWidth="1"/>
    <col min="13287" max="13287" width="13" style="2" customWidth="1"/>
    <col min="13288" max="13288" width="47.42578125" style="2" customWidth="1"/>
    <col min="13289" max="13292" width="14.28515625" style="2" customWidth="1"/>
    <col min="13293" max="13293" width="47.42578125" style="2" customWidth="1"/>
    <col min="13294" max="13297" width="14.28515625" style="2" customWidth="1"/>
    <col min="13298" max="13298" width="47.42578125" style="2" customWidth="1"/>
    <col min="13299" max="13302" width="14.28515625" style="2" customWidth="1"/>
    <col min="13303" max="13303" width="47.42578125" style="2" customWidth="1"/>
    <col min="13304" max="13307" width="15.5703125" style="2" bestFit="1" customWidth="1"/>
    <col min="13308" max="13308" width="47.7109375" style="2" customWidth="1"/>
    <col min="13309" max="13312" width="14.28515625" style="2" customWidth="1"/>
    <col min="13313" max="13313" width="9.140625" style="2"/>
    <col min="13314" max="13314" width="30" style="2" customWidth="1"/>
    <col min="13315" max="13315" width="14.28515625" style="2" bestFit="1" customWidth="1"/>
    <col min="13316" max="13316" width="14.28515625" style="2" customWidth="1"/>
    <col min="13317" max="13319" width="14.28515625" style="2" bestFit="1" customWidth="1"/>
    <col min="13320" max="13330" width="15.5703125" style="2" bestFit="1" customWidth="1"/>
    <col min="13331" max="13332" width="9.140625" style="2"/>
    <col min="13333" max="13333" width="10.5703125" style="2" bestFit="1" customWidth="1"/>
    <col min="13334" max="13334" width="9.140625" style="2"/>
    <col min="13335" max="13336" width="11.7109375" style="2" bestFit="1" customWidth="1"/>
    <col min="13337" max="13337" width="13.85546875" style="2" bestFit="1" customWidth="1"/>
    <col min="13338" max="13345" width="9.140625" style="2"/>
    <col min="13346" max="13346" width="10.5703125" style="2" bestFit="1" customWidth="1"/>
    <col min="13347" max="13347" width="13.85546875" style="2" bestFit="1" customWidth="1"/>
    <col min="13348" max="13348" width="13.140625" style="2" bestFit="1" customWidth="1"/>
    <col min="13349" max="13519" width="9.140625" style="2"/>
    <col min="13520" max="13520" width="47.42578125" style="2" customWidth="1"/>
    <col min="13521" max="13525" width="10.7109375" style="2" customWidth="1"/>
    <col min="13526" max="13526" width="47.42578125" style="2" customWidth="1"/>
    <col min="13527" max="13531" width="10.85546875" style="2" customWidth="1"/>
    <col min="13532" max="13532" width="47.42578125" style="2" customWidth="1"/>
    <col min="13533" max="13537" width="11.85546875" style="2" customWidth="1"/>
    <col min="13538" max="13538" width="47.42578125" style="2" customWidth="1"/>
    <col min="13539" max="13542" width="12.28515625" style="2" customWidth="1"/>
    <col min="13543" max="13543" width="13" style="2" customWidth="1"/>
    <col min="13544" max="13544" width="47.42578125" style="2" customWidth="1"/>
    <col min="13545" max="13548" width="14.28515625" style="2" customWidth="1"/>
    <col min="13549" max="13549" width="47.42578125" style="2" customWidth="1"/>
    <col min="13550" max="13553" width="14.28515625" style="2" customWidth="1"/>
    <col min="13554" max="13554" width="47.42578125" style="2" customWidth="1"/>
    <col min="13555" max="13558" width="14.28515625" style="2" customWidth="1"/>
    <col min="13559" max="13559" width="47.42578125" style="2" customWidth="1"/>
    <col min="13560" max="13563" width="15.5703125" style="2" bestFit="1" customWidth="1"/>
    <col min="13564" max="13564" width="47.7109375" style="2" customWidth="1"/>
    <col min="13565" max="13568" width="14.28515625" style="2" customWidth="1"/>
    <col min="13569" max="13569" width="9.140625" style="2"/>
    <col min="13570" max="13570" width="30" style="2" customWidth="1"/>
    <col min="13571" max="13571" width="14.28515625" style="2" bestFit="1" customWidth="1"/>
    <col min="13572" max="13572" width="14.28515625" style="2" customWidth="1"/>
    <col min="13573" max="13575" width="14.28515625" style="2" bestFit="1" customWidth="1"/>
    <col min="13576" max="13586" width="15.5703125" style="2" bestFit="1" customWidth="1"/>
    <col min="13587" max="13588" width="9.140625" style="2"/>
    <col min="13589" max="13589" width="10.5703125" style="2" bestFit="1" customWidth="1"/>
    <col min="13590" max="13590" width="9.140625" style="2"/>
    <col min="13591" max="13592" width="11.7109375" style="2" bestFit="1" customWidth="1"/>
    <col min="13593" max="13593" width="13.85546875" style="2" bestFit="1" customWidth="1"/>
    <col min="13594" max="13601" width="9.140625" style="2"/>
    <col min="13602" max="13602" width="10.5703125" style="2" bestFit="1" customWidth="1"/>
    <col min="13603" max="13603" width="13.85546875" style="2" bestFit="1" customWidth="1"/>
    <col min="13604" max="13604" width="13.140625" style="2" bestFit="1" customWidth="1"/>
    <col min="13605" max="13775" width="9.140625" style="2"/>
    <col min="13776" max="13776" width="47.42578125" style="2" customWidth="1"/>
    <col min="13777" max="13781" width="10.7109375" style="2" customWidth="1"/>
    <col min="13782" max="13782" width="47.42578125" style="2" customWidth="1"/>
    <col min="13783" max="13787" width="10.85546875" style="2" customWidth="1"/>
    <col min="13788" max="13788" width="47.42578125" style="2" customWidth="1"/>
    <col min="13789" max="13793" width="11.85546875" style="2" customWidth="1"/>
    <col min="13794" max="13794" width="47.42578125" style="2" customWidth="1"/>
    <col min="13795" max="13798" width="12.28515625" style="2" customWidth="1"/>
    <col min="13799" max="13799" width="13" style="2" customWidth="1"/>
    <col min="13800" max="13800" width="47.42578125" style="2" customWidth="1"/>
    <col min="13801" max="13804" width="14.28515625" style="2" customWidth="1"/>
    <col min="13805" max="13805" width="47.42578125" style="2" customWidth="1"/>
    <col min="13806" max="13809" width="14.28515625" style="2" customWidth="1"/>
    <col min="13810" max="13810" width="47.42578125" style="2" customWidth="1"/>
    <col min="13811" max="13814" width="14.28515625" style="2" customWidth="1"/>
    <col min="13815" max="13815" width="47.42578125" style="2" customWidth="1"/>
    <col min="13816" max="13819" width="15.5703125" style="2" bestFit="1" customWidth="1"/>
    <col min="13820" max="13820" width="47.7109375" style="2" customWidth="1"/>
    <col min="13821" max="13824" width="14.28515625" style="2" customWidth="1"/>
    <col min="13825" max="13825" width="9.140625" style="2"/>
    <col min="13826" max="13826" width="30" style="2" customWidth="1"/>
    <col min="13827" max="13827" width="14.28515625" style="2" bestFit="1" customWidth="1"/>
    <col min="13828" max="13828" width="14.28515625" style="2" customWidth="1"/>
    <col min="13829" max="13831" width="14.28515625" style="2" bestFit="1" customWidth="1"/>
    <col min="13832" max="13842" width="15.5703125" style="2" bestFit="1" customWidth="1"/>
    <col min="13843" max="13844" width="9.140625" style="2"/>
    <col min="13845" max="13845" width="10.5703125" style="2" bestFit="1" customWidth="1"/>
    <col min="13846" max="13846" width="9.140625" style="2"/>
    <col min="13847" max="13848" width="11.7109375" style="2" bestFit="1" customWidth="1"/>
    <col min="13849" max="13849" width="13.85546875" style="2" bestFit="1" customWidth="1"/>
    <col min="13850" max="13857" width="9.140625" style="2"/>
    <col min="13858" max="13858" width="10.5703125" style="2" bestFit="1" customWidth="1"/>
    <col min="13859" max="13859" width="13.85546875" style="2" bestFit="1" customWidth="1"/>
    <col min="13860" max="13860" width="13.140625" style="2" bestFit="1" customWidth="1"/>
    <col min="13861" max="14031" width="9.140625" style="2"/>
    <col min="14032" max="14032" width="47.42578125" style="2" customWidth="1"/>
    <col min="14033" max="14037" width="10.7109375" style="2" customWidth="1"/>
    <col min="14038" max="14038" width="47.42578125" style="2" customWidth="1"/>
    <col min="14039" max="14043" width="10.85546875" style="2" customWidth="1"/>
    <col min="14044" max="14044" width="47.42578125" style="2" customWidth="1"/>
    <col min="14045" max="14049" width="11.85546875" style="2" customWidth="1"/>
    <col min="14050" max="14050" width="47.42578125" style="2" customWidth="1"/>
    <col min="14051" max="14054" width="12.28515625" style="2" customWidth="1"/>
    <col min="14055" max="14055" width="13" style="2" customWidth="1"/>
    <col min="14056" max="14056" width="47.42578125" style="2" customWidth="1"/>
    <col min="14057" max="14060" width="14.28515625" style="2" customWidth="1"/>
    <col min="14061" max="14061" width="47.42578125" style="2" customWidth="1"/>
    <col min="14062" max="14065" width="14.28515625" style="2" customWidth="1"/>
    <col min="14066" max="14066" width="47.42578125" style="2" customWidth="1"/>
    <col min="14067" max="14070" width="14.28515625" style="2" customWidth="1"/>
    <col min="14071" max="14071" width="47.42578125" style="2" customWidth="1"/>
    <col min="14072" max="14075" width="15.5703125" style="2" bestFit="1" customWidth="1"/>
    <col min="14076" max="14076" width="47.7109375" style="2" customWidth="1"/>
    <col min="14077" max="14080" width="14.28515625" style="2" customWidth="1"/>
    <col min="14081" max="14081" width="9.140625" style="2"/>
    <col min="14082" max="14082" width="30" style="2" customWidth="1"/>
    <col min="14083" max="14083" width="14.28515625" style="2" bestFit="1" customWidth="1"/>
    <col min="14084" max="14084" width="14.28515625" style="2" customWidth="1"/>
    <col min="14085" max="14087" width="14.28515625" style="2" bestFit="1" customWidth="1"/>
    <col min="14088" max="14098" width="15.5703125" style="2" bestFit="1" customWidth="1"/>
    <col min="14099" max="14100" width="9.140625" style="2"/>
    <col min="14101" max="14101" width="10.5703125" style="2" bestFit="1" customWidth="1"/>
    <col min="14102" max="14102" width="9.140625" style="2"/>
    <col min="14103" max="14104" width="11.7109375" style="2" bestFit="1" customWidth="1"/>
    <col min="14105" max="14105" width="13.85546875" style="2" bestFit="1" customWidth="1"/>
    <col min="14106" max="14113" width="9.140625" style="2"/>
    <col min="14114" max="14114" width="10.5703125" style="2" bestFit="1" customWidth="1"/>
    <col min="14115" max="14115" width="13.85546875" style="2" bestFit="1" customWidth="1"/>
    <col min="14116" max="14116" width="13.140625" style="2" bestFit="1" customWidth="1"/>
    <col min="14117" max="14287" width="9.140625" style="2"/>
    <col min="14288" max="14288" width="47.42578125" style="2" customWidth="1"/>
    <col min="14289" max="14293" width="10.7109375" style="2" customWidth="1"/>
    <col min="14294" max="14294" width="47.42578125" style="2" customWidth="1"/>
    <col min="14295" max="14299" width="10.85546875" style="2" customWidth="1"/>
    <col min="14300" max="14300" width="47.42578125" style="2" customWidth="1"/>
    <col min="14301" max="14305" width="11.85546875" style="2" customWidth="1"/>
    <col min="14306" max="14306" width="47.42578125" style="2" customWidth="1"/>
    <col min="14307" max="14310" width="12.28515625" style="2" customWidth="1"/>
    <col min="14311" max="14311" width="13" style="2" customWidth="1"/>
    <col min="14312" max="14312" width="47.42578125" style="2" customWidth="1"/>
    <col min="14313" max="14316" width="14.28515625" style="2" customWidth="1"/>
    <col min="14317" max="14317" width="47.42578125" style="2" customWidth="1"/>
    <col min="14318" max="14321" width="14.28515625" style="2" customWidth="1"/>
    <col min="14322" max="14322" width="47.42578125" style="2" customWidth="1"/>
    <col min="14323" max="14326" width="14.28515625" style="2" customWidth="1"/>
    <col min="14327" max="14327" width="47.42578125" style="2" customWidth="1"/>
    <col min="14328" max="14331" width="15.5703125" style="2" bestFit="1" customWidth="1"/>
    <col min="14332" max="14332" width="47.7109375" style="2" customWidth="1"/>
    <col min="14333" max="14336" width="14.28515625" style="2" customWidth="1"/>
    <col min="14337" max="14337" width="9.140625" style="2"/>
    <col min="14338" max="14338" width="30" style="2" customWidth="1"/>
    <col min="14339" max="14339" width="14.28515625" style="2" bestFit="1" customWidth="1"/>
    <col min="14340" max="14340" width="14.28515625" style="2" customWidth="1"/>
    <col min="14341" max="14343" width="14.28515625" style="2" bestFit="1" customWidth="1"/>
    <col min="14344" max="14354" width="15.5703125" style="2" bestFit="1" customWidth="1"/>
    <col min="14355" max="14356" width="9.140625" style="2"/>
    <col min="14357" max="14357" width="10.5703125" style="2" bestFit="1" customWidth="1"/>
    <col min="14358" max="14358" width="9.140625" style="2"/>
    <col min="14359" max="14360" width="11.7109375" style="2" bestFit="1" customWidth="1"/>
    <col min="14361" max="14361" width="13.85546875" style="2" bestFit="1" customWidth="1"/>
    <col min="14362" max="14369" width="9.140625" style="2"/>
    <col min="14370" max="14370" width="10.5703125" style="2" bestFit="1" customWidth="1"/>
    <col min="14371" max="14371" width="13.85546875" style="2" bestFit="1" customWidth="1"/>
    <col min="14372" max="14372" width="13.140625" style="2" bestFit="1" customWidth="1"/>
    <col min="14373" max="14543" width="9.140625" style="2"/>
    <col min="14544" max="14544" width="47.42578125" style="2" customWidth="1"/>
    <col min="14545" max="14549" width="10.7109375" style="2" customWidth="1"/>
    <col min="14550" max="14550" width="47.42578125" style="2" customWidth="1"/>
    <col min="14551" max="14555" width="10.85546875" style="2" customWidth="1"/>
    <col min="14556" max="14556" width="47.42578125" style="2" customWidth="1"/>
    <col min="14557" max="14561" width="11.85546875" style="2" customWidth="1"/>
    <col min="14562" max="14562" width="47.42578125" style="2" customWidth="1"/>
    <col min="14563" max="14566" width="12.28515625" style="2" customWidth="1"/>
    <col min="14567" max="14567" width="13" style="2" customWidth="1"/>
    <col min="14568" max="14568" width="47.42578125" style="2" customWidth="1"/>
    <col min="14569" max="14572" width="14.28515625" style="2" customWidth="1"/>
    <col min="14573" max="14573" width="47.42578125" style="2" customWidth="1"/>
    <col min="14574" max="14577" width="14.28515625" style="2" customWidth="1"/>
    <col min="14578" max="14578" width="47.42578125" style="2" customWidth="1"/>
    <col min="14579" max="14582" width="14.28515625" style="2" customWidth="1"/>
    <col min="14583" max="14583" width="47.42578125" style="2" customWidth="1"/>
    <col min="14584" max="14587" width="15.5703125" style="2" bestFit="1" customWidth="1"/>
    <col min="14588" max="14588" width="47.7109375" style="2" customWidth="1"/>
    <col min="14589" max="14592" width="14.28515625" style="2" customWidth="1"/>
    <col min="14593" max="14593" width="9.140625" style="2"/>
    <col min="14594" max="14594" width="30" style="2" customWidth="1"/>
    <col min="14595" max="14595" width="14.28515625" style="2" bestFit="1" customWidth="1"/>
    <col min="14596" max="14596" width="14.28515625" style="2" customWidth="1"/>
    <col min="14597" max="14599" width="14.28515625" style="2" bestFit="1" customWidth="1"/>
    <col min="14600" max="14610" width="15.5703125" style="2" bestFit="1" customWidth="1"/>
    <col min="14611" max="14612" width="9.140625" style="2"/>
    <col min="14613" max="14613" width="10.5703125" style="2" bestFit="1" customWidth="1"/>
    <col min="14614" max="14614" width="9.140625" style="2"/>
    <col min="14615" max="14616" width="11.7109375" style="2" bestFit="1" customWidth="1"/>
    <col min="14617" max="14617" width="13.85546875" style="2" bestFit="1" customWidth="1"/>
    <col min="14618" max="14625" width="9.140625" style="2"/>
    <col min="14626" max="14626" width="10.5703125" style="2" bestFit="1" customWidth="1"/>
    <col min="14627" max="14627" width="13.85546875" style="2" bestFit="1" customWidth="1"/>
    <col min="14628" max="14628" width="13.140625" style="2" bestFit="1" customWidth="1"/>
    <col min="14629" max="14799" width="9.140625" style="2"/>
    <col min="14800" max="14800" width="47.42578125" style="2" customWidth="1"/>
    <col min="14801" max="14805" width="10.7109375" style="2" customWidth="1"/>
    <col min="14806" max="14806" width="47.42578125" style="2" customWidth="1"/>
    <col min="14807" max="14811" width="10.85546875" style="2" customWidth="1"/>
    <col min="14812" max="14812" width="47.42578125" style="2" customWidth="1"/>
    <col min="14813" max="14817" width="11.85546875" style="2" customWidth="1"/>
    <col min="14818" max="14818" width="47.42578125" style="2" customWidth="1"/>
    <col min="14819" max="14822" width="12.28515625" style="2" customWidth="1"/>
    <col min="14823" max="14823" width="13" style="2" customWidth="1"/>
    <col min="14824" max="14824" width="47.42578125" style="2" customWidth="1"/>
    <col min="14825" max="14828" width="14.28515625" style="2" customWidth="1"/>
    <col min="14829" max="14829" width="47.42578125" style="2" customWidth="1"/>
    <col min="14830" max="14833" width="14.28515625" style="2" customWidth="1"/>
    <col min="14834" max="14834" width="47.42578125" style="2" customWidth="1"/>
    <col min="14835" max="14838" width="14.28515625" style="2" customWidth="1"/>
    <col min="14839" max="14839" width="47.42578125" style="2" customWidth="1"/>
    <col min="14840" max="14843" width="15.5703125" style="2" bestFit="1" customWidth="1"/>
    <col min="14844" max="14844" width="47.7109375" style="2" customWidth="1"/>
    <col min="14845" max="14848" width="14.28515625" style="2" customWidth="1"/>
    <col min="14849" max="14849" width="9.140625" style="2"/>
    <col min="14850" max="14850" width="30" style="2" customWidth="1"/>
    <col min="14851" max="14851" width="14.28515625" style="2" bestFit="1" customWidth="1"/>
    <col min="14852" max="14852" width="14.28515625" style="2" customWidth="1"/>
    <col min="14853" max="14855" width="14.28515625" style="2" bestFit="1" customWidth="1"/>
    <col min="14856" max="14866" width="15.5703125" style="2" bestFit="1" customWidth="1"/>
    <col min="14867" max="14868" width="9.140625" style="2"/>
    <col min="14869" max="14869" width="10.5703125" style="2" bestFit="1" customWidth="1"/>
    <col min="14870" max="14870" width="9.140625" style="2"/>
    <col min="14871" max="14872" width="11.7109375" style="2" bestFit="1" customWidth="1"/>
    <col min="14873" max="14873" width="13.85546875" style="2" bestFit="1" customWidth="1"/>
    <col min="14874" max="14881" width="9.140625" style="2"/>
    <col min="14882" max="14882" width="10.5703125" style="2" bestFit="1" customWidth="1"/>
    <col min="14883" max="14883" width="13.85546875" style="2" bestFit="1" customWidth="1"/>
    <col min="14884" max="14884" width="13.140625" style="2" bestFit="1" customWidth="1"/>
    <col min="14885" max="15055" width="9.140625" style="2"/>
    <col min="15056" max="15056" width="47.42578125" style="2" customWidth="1"/>
    <col min="15057" max="15061" width="10.7109375" style="2" customWidth="1"/>
    <col min="15062" max="15062" width="47.42578125" style="2" customWidth="1"/>
    <col min="15063" max="15067" width="10.85546875" style="2" customWidth="1"/>
    <col min="15068" max="15068" width="47.42578125" style="2" customWidth="1"/>
    <col min="15069" max="15073" width="11.85546875" style="2" customWidth="1"/>
    <col min="15074" max="15074" width="47.42578125" style="2" customWidth="1"/>
    <col min="15075" max="15078" width="12.28515625" style="2" customWidth="1"/>
    <col min="15079" max="15079" width="13" style="2" customWidth="1"/>
    <col min="15080" max="15080" width="47.42578125" style="2" customWidth="1"/>
    <col min="15081" max="15084" width="14.28515625" style="2" customWidth="1"/>
    <col min="15085" max="15085" width="47.42578125" style="2" customWidth="1"/>
    <col min="15086" max="15089" width="14.28515625" style="2" customWidth="1"/>
    <col min="15090" max="15090" width="47.42578125" style="2" customWidth="1"/>
    <col min="15091" max="15094" width="14.28515625" style="2" customWidth="1"/>
    <col min="15095" max="15095" width="47.42578125" style="2" customWidth="1"/>
    <col min="15096" max="15099" width="15.5703125" style="2" bestFit="1" customWidth="1"/>
    <col min="15100" max="15100" width="47.7109375" style="2" customWidth="1"/>
    <col min="15101" max="15104" width="14.28515625" style="2" customWidth="1"/>
    <col min="15105" max="15105" width="9.140625" style="2"/>
    <col min="15106" max="15106" width="30" style="2" customWidth="1"/>
    <col min="15107" max="15107" width="14.28515625" style="2" bestFit="1" customWidth="1"/>
    <col min="15108" max="15108" width="14.28515625" style="2" customWidth="1"/>
    <col min="15109" max="15111" width="14.28515625" style="2" bestFit="1" customWidth="1"/>
    <col min="15112" max="15122" width="15.5703125" style="2" bestFit="1" customWidth="1"/>
    <col min="15123" max="15124" width="9.140625" style="2"/>
    <col min="15125" max="15125" width="10.5703125" style="2" bestFit="1" customWidth="1"/>
    <col min="15126" max="15126" width="9.140625" style="2"/>
    <col min="15127" max="15128" width="11.7109375" style="2" bestFit="1" customWidth="1"/>
    <col min="15129" max="15129" width="13.85546875" style="2" bestFit="1" customWidth="1"/>
    <col min="15130" max="15137" width="9.140625" style="2"/>
    <col min="15138" max="15138" width="10.5703125" style="2" bestFit="1" customWidth="1"/>
    <col min="15139" max="15139" width="13.85546875" style="2" bestFit="1" customWidth="1"/>
    <col min="15140" max="15140" width="13.140625" style="2" bestFit="1" customWidth="1"/>
    <col min="15141" max="15311" width="9.140625" style="2"/>
    <col min="15312" max="15312" width="47.42578125" style="2" customWidth="1"/>
    <col min="15313" max="15317" width="10.7109375" style="2" customWidth="1"/>
    <col min="15318" max="15318" width="47.42578125" style="2" customWidth="1"/>
    <col min="15319" max="15323" width="10.85546875" style="2" customWidth="1"/>
    <col min="15324" max="15324" width="47.42578125" style="2" customWidth="1"/>
    <col min="15325" max="15329" width="11.85546875" style="2" customWidth="1"/>
    <col min="15330" max="15330" width="47.42578125" style="2" customWidth="1"/>
    <col min="15331" max="15334" width="12.28515625" style="2" customWidth="1"/>
    <col min="15335" max="15335" width="13" style="2" customWidth="1"/>
    <col min="15336" max="15336" width="47.42578125" style="2" customWidth="1"/>
    <col min="15337" max="15340" width="14.28515625" style="2" customWidth="1"/>
    <col min="15341" max="15341" width="47.42578125" style="2" customWidth="1"/>
    <col min="15342" max="15345" width="14.28515625" style="2" customWidth="1"/>
    <col min="15346" max="15346" width="47.42578125" style="2" customWidth="1"/>
    <col min="15347" max="15350" width="14.28515625" style="2" customWidth="1"/>
    <col min="15351" max="15351" width="47.42578125" style="2" customWidth="1"/>
    <col min="15352" max="15355" width="15.5703125" style="2" bestFit="1" customWidth="1"/>
    <col min="15356" max="15356" width="47.7109375" style="2" customWidth="1"/>
    <col min="15357" max="15360" width="14.28515625" style="2" customWidth="1"/>
    <col min="15361" max="15361" width="9.140625" style="2"/>
    <col min="15362" max="15362" width="30" style="2" customWidth="1"/>
    <col min="15363" max="15363" width="14.28515625" style="2" bestFit="1" customWidth="1"/>
    <col min="15364" max="15364" width="14.28515625" style="2" customWidth="1"/>
    <col min="15365" max="15367" width="14.28515625" style="2" bestFit="1" customWidth="1"/>
    <col min="15368" max="15378" width="15.5703125" style="2" bestFit="1" customWidth="1"/>
    <col min="15379" max="15380" width="9.140625" style="2"/>
    <col min="15381" max="15381" width="10.5703125" style="2" bestFit="1" customWidth="1"/>
    <col min="15382" max="15382" width="9.140625" style="2"/>
    <col min="15383" max="15384" width="11.7109375" style="2" bestFit="1" customWidth="1"/>
    <col min="15385" max="15385" width="13.85546875" style="2" bestFit="1" customWidth="1"/>
    <col min="15386" max="15393" width="9.140625" style="2"/>
    <col min="15394" max="15394" width="10.5703125" style="2" bestFit="1" customWidth="1"/>
    <col min="15395" max="15395" width="13.85546875" style="2" bestFit="1" customWidth="1"/>
    <col min="15396" max="15396" width="13.140625" style="2" bestFit="1" customWidth="1"/>
    <col min="15397" max="15567" width="9.140625" style="2"/>
    <col min="15568" max="15568" width="47.42578125" style="2" customWidth="1"/>
    <col min="15569" max="15573" width="10.7109375" style="2" customWidth="1"/>
    <col min="15574" max="15574" width="47.42578125" style="2" customWidth="1"/>
    <col min="15575" max="15579" width="10.85546875" style="2" customWidth="1"/>
    <col min="15580" max="15580" width="47.42578125" style="2" customWidth="1"/>
    <col min="15581" max="15585" width="11.85546875" style="2" customWidth="1"/>
    <col min="15586" max="15586" width="47.42578125" style="2" customWidth="1"/>
    <col min="15587" max="15590" width="12.28515625" style="2" customWidth="1"/>
    <col min="15591" max="15591" width="13" style="2" customWidth="1"/>
    <col min="15592" max="15592" width="47.42578125" style="2" customWidth="1"/>
    <col min="15593" max="15596" width="14.28515625" style="2" customWidth="1"/>
    <col min="15597" max="15597" width="47.42578125" style="2" customWidth="1"/>
    <col min="15598" max="15601" width="14.28515625" style="2" customWidth="1"/>
    <col min="15602" max="15602" width="47.42578125" style="2" customWidth="1"/>
    <col min="15603" max="15606" width="14.28515625" style="2" customWidth="1"/>
    <col min="15607" max="15607" width="47.42578125" style="2" customWidth="1"/>
    <col min="15608" max="15611" width="15.5703125" style="2" bestFit="1" customWidth="1"/>
    <col min="15612" max="15612" width="47.7109375" style="2" customWidth="1"/>
    <col min="15613" max="15616" width="14.28515625" style="2" customWidth="1"/>
    <col min="15617" max="15617" width="9.140625" style="2"/>
    <col min="15618" max="15618" width="30" style="2" customWidth="1"/>
    <col min="15619" max="15619" width="14.28515625" style="2" bestFit="1" customWidth="1"/>
    <col min="15620" max="15620" width="14.28515625" style="2" customWidth="1"/>
    <col min="15621" max="15623" width="14.28515625" style="2" bestFit="1" customWidth="1"/>
    <col min="15624" max="15634" width="15.5703125" style="2" bestFit="1" customWidth="1"/>
    <col min="15635" max="15636" width="9.140625" style="2"/>
    <col min="15637" max="15637" width="10.5703125" style="2" bestFit="1" customWidth="1"/>
    <col min="15638" max="15638" width="9.140625" style="2"/>
    <col min="15639" max="15640" width="11.7109375" style="2" bestFit="1" customWidth="1"/>
    <col min="15641" max="15641" width="13.85546875" style="2" bestFit="1" customWidth="1"/>
    <col min="15642" max="15649" width="9.140625" style="2"/>
    <col min="15650" max="15650" width="10.5703125" style="2" bestFit="1" customWidth="1"/>
    <col min="15651" max="15651" width="13.85546875" style="2" bestFit="1" customWidth="1"/>
    <col min="15652" max="15652" width="13.140625" style="2" bestFit="1" customWidth="1"/>
    <col min="15653" max="15823" width="9.140625" style="2"/>
    <col min="15824" max="15824" width="47.42578125" style="2" customWidth="1"/>
    <col min="15825" max="15829" width="10.7109375" style="2" customWidth="1"/>
    <col min="15830" max="15830" width="47.42578125" style="2" customWidth="1"/>
    <col min="15831" max="15835" width="10.85546875" style="2" customWidth="1"/>
    <col min="15836" max="15836" width="47.42578125" style="2" customWidth="1"/>
    <col min="15837" max="15841" width="11.85546875" style="2" customWidth="1"/>
    <col min="15842" max="15842" width="47.42578125" style="2" customWidth="1"/>
    <col min="15843" max="15846" width="12.28515625" style="2" customWidth="1"/>
    <col min="15847" max="15847" width="13" style="2" customWidth="1"/>
    <col min="15848" max="15848" width="47.42578125" style="2" customWidth="1"/>
    <col min="15849" max="15852" width="14.28515625" style="2" customWidth="1"/>
    <col min="15853" max="15853" width="47.42578125" style="2" customWidth="1"/>
    <col min="15854" max="15857" width="14.28515625" style="2" customWidth="1"/>
    <col min="15858" max="15858" width="47.42578125" style="2" customWidth="1"/>
    <col min="15859" max="15862" width="14.28515625" style="2" customWidth="1"/>
    <col min="15863" max="15863" width="47.42578125" style="2" customWidth="1"/>
    <col min="15864" max="15867" width="15.5703125" style="2" bestFit="1" customWidth="1"/>
    <col min="15868" max="15868" width="47.7109375" style="2" customWidth="1"/>
    <col min="15869" max="15872" width="14.28515625" style="2" customWidth="1"/>
    <col min="15873" max="15873" width="9.140625" style="2"/>
    <col min="15874" max="15874" width="30" style="2" customWidth="1"/>
    <col min="15875" max="15875" width="14.28515625" style="2" bestFit="1" customWidth="1"/>
    <col min="15876" max="15876" width="14.28515625" style="2" customWidth="1"/>
    <col min="15877" max="15879" width="14.28515625" style="2" bestFit="1" customWidth="1"/>
    <col min="15880" max="15890" width="15.5703125" style="2" bestFit="1" customWidth="1"/>
    <col min="15891" max="15892" width="9.140625" style="2"/>
    <col min="15893" max="15893" width="10.5703125" style="2" bestFit="1" customWidth="1"/>
    <col min="15894" max="15894" width="9.140625" style="2"/>
    <col min="15895" max="15896" width="11.7109375" style="2" bestFit="1" customWidth="1"/>
    <col min="15897" max="15897" width="13.85546875" style="2" bestFit="1" customWidth="1"/>
    <col min="15898" max="15905" width="9.140625" style="2"/>
    <col min="15906" max="15906" width="10.5703125" style="2" bestFit="1" customWidth="1"/>
    <col min="15907" max="15907" width="13.85546875" style="2" bestFit="1" customWidth="1"/>
    <col min="15908" max="15908" width="13.140625" style="2" bestFit="1" customWidth="1"/>
    <col min="15909" max="16079" width="9.140625" style="2"/>
    <col min="16080" max="16080" width="47.42578125" style="2" customWidth="1"/>
    <col min="16081" max="16085" width="10.7109375" style="2" customWidth="1"/>
    <col min="16086" max="16086" width="47.42578125" style="2" customWidth="1"/>
    <col min="16087" max="16091" width="10.85546875" style="2" customWidth="1"/>
    <col min="16092" max="16092" width="47.42578125" style="2" customWidth="1"/>
    <col min="16093" max="16097" width="11.85546875" style="2" customWidth="1"/>
    <col min="16098" max="16098" width="47.42578125" style="2" customWidth="1"/>
    <col min="16099" max="16102" width="12.28515625" style="2" customWidth="1"/>
    <col min="16103" max="16103" width="13" style="2" customWidth="1"/>
    <col min="16104" max="16104" width="47.42578125" style="2" customWidth="1"/>
    <col min="16105" max="16108" width="14.28515625" style="2" customWidth="1"/>
    <col min="16109" max="16109" width="47.42578125" style="2" customWidth="1"/>
    <col min="16110" max="16113" width="14.28515625" style="2" customWidth="1"/>
    <col min="16114" max="16114" width="47.42578125" style="2" customWidth="1"/>
    <col min="16115" max="16118" width="14.28515625" style="2" customWidth="1"/>
    <col min="16119" max="16119" width="47.42578125" style="2" customWidth="1"/>
    <col min="16120" max="16123" width="15.5703125" style="2" bestFit="1" customWidth="1"/>
    <col min="16124" max="16124" width="47.7109375" style="2" customWidth="1"/>
    <col min="16125" max="16128" width="14.28515625" style="2" customWidth="1"/>
    <col min="16129" max="16129" width="9.140625" style="2"/>
    <col min="16130" max="16130" width="30" style="2" customWidth="1"/>
    <col min="16131" max="16131" width="14.28515625" style="2" bestFit="1" customWidth="1"/>
    <col min="16132" max="16132" width="14.28515625" style="2" customWidth="1"/>
    <col min="16133" max="16135" width="14.28515625" style="2" bestFit="1" customWidth="1"/>
    <col min="16136" max="16146" width="15.5703125" style="2" bestFit="1" customWidth="1"/>
    <col min="16147" max="16148" width="9.140625" style="2"/>
    <col min="16149" max="16149" width="10.5703125" style="2" bestFit="1" customWidth="1"/>
    <col min="16150" max="16150" width="9.140625" style="2"/>
    <col min="16151" max="16152" width="11.7109375" style="2" bestFit="1" customWidth="1"/>
    <col min="16153" max="16153" width="13.85546875" style="2" bestFit="1" customWidth="1"/>
    <col min="16154" max="16161" width="9.140625" style="2"/>
    <col min="16162" max="16162" width="10.5703125" style="2" bestFit="1" customWidth="1"/>
    <col min="16163" max="16163" width="13.85546875" style="2" bestFit="1" customWidth="1"/>
    <col min="16164" max="16164" width="13.140625" style="2" bestFit="1" customWidth="1"/>
    <col min="16165" max="16384" width="9.140625" style="2"/>
  </cols>
  <sheetData>
    <row r="1" spans="1:62" ht="18" customHeight="1" thickBot="1">
      <c r="A1" s="1168" t="s">
        <v>232</v>
      </c>
      <c r="B1" s="1"/>
      <c r="D1" s="3"/>
      <c r="F1" s="1"/>
      <c r="G1" s="1"/>
      <c r="H1" s="1"/>
      <c r="I1" s="1"/>
      <c r="J1" s="1"/>
      <c r="K1" s="1"/>
      <c r="L1" s="1"/>
      <c r="N1" s="3"/>
      <c r="P1" s="1"/>
      <c r="Q1" s="1"/>
      <c r="R1" s="1"/>
      <c r="S1" s="1"/>
      <c r="T1" s="1"/>
      <c r="U1" s="1"/>
      <c r="V1" s="1"/>
      <c r="W1" s="1"/>
      <c r="Y1" s="3"/>
      <c r="AA1" s="1"/>
      <c r="AB1" s="1"/>
      <c r="AC1" s="1"/>
      <c r="AD1" s="1"/>
      <c r="AE1" s="1"/>
      <c r="AF1" s="1"/>
      <c r="AG1" s="1"/>
      <c r="AI1" s="3"/>
      <c r="AK1" s="1"/>
      <c r="AL1" s="1"/>
      <c r="AM1" s="1"/>
      <c r="AN1" s="1"/>
      <c r="AO1" s="1"/>
      <c r="AP1" s="1"/>
      <c r="AQ1" s="1"/>
      <c r="AR1" s="3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</row>
    <row r="2" spans="1:62" s="5" customFormat="1" ht="18" customHeight="1">
      <c r="A2" s="1169" t="s">
        <v>0</v>
      </c>
      <c r="B2" s="1170"/>
      <c r="C2" s="1170"/>
      <c r="D2" s="1170"/>
      <c r="E2" s="1170"/>
      <c r="F2" s="1170"/>
      <c r="G2" s="1170"/>
      <c r="H2" s="1170"/>
      <c r="I2" s="1170"/>
      <c r="J2" s="1170"/>
      <c r="K2" s="1170"/>
      <c r="L2" s="1170"/>
      <c r="M2" s="1170"/>
      <c r="N2" s="1170"/>
      <c r="O2" s="1170"/>
      <c r="P2" s="1170"/>
      <c r="Q2" s="1170"/>
      <c r="R2" s="1170"/>
      <c r="S2" s="1170"/>
      <c r="T2" s="1170"/>
      <c r="U2" s="1170"/>
      <c r="V2" s="1170"/>
      <c r="W2" s="1283">
        <v>1981</v>
      </c>
      <c r="X2" s="1283">
        <v>1982</v>
      </c>
      <c r="Y2" s="1283">
        <v>1983</v>
      </c>
      <c r="Z2" s="1283">
        <v>1984</v>
      </c>
      <c r="AA2" s="1283">
        <v>1985</v>
      </c>
      <c r="AB2" s="1283">
        <v>1986</v>
      </c>
      <c r="AC2" s="1283">
        <v>1987</v>
      </c>
      <c r="AD2" s="1283">
        <v>1988</v>
      </c>
      <c r="AE2" s="1283">
        <v>1989</v>
      </c>
      <c r="AF2" s="1283">
        <v>1990</v>
      </c>
      <c r="AG2" s="1283">
        <v>1991</v>
      </c>
      <c r="AH2" s="1283">
        <v>1992</v>
      </c>
      <c r="AI2" s="1283">
        <v>1993</v>
      </c>
      <c r="AJ2" s="1283">
        <v>1994</v>
      </c>
      <c r="AK2" s="1283">
        <v>1995</v>
      </c>
      <c r="AL2" s="1283">
        <v>1996</v>
      </c>
      <c r="AM2" s="1283">
        <v>1997</v>
      </c>
      <c r="AN2" s="1283">
        <v>1998</v>
      </c>
      <c r="AO2" s="1283">
        <v>1999</v>
      </c>
      <c r="AP2" s="1283">
        <v>2000</v>
      </c>
      <c r="AQ2" s="1283">
        <v>2001</v>
      </c>
      <c r="AR2" s="1283">
        <v>2002</v>
      </c>
      <c r="AS2" s="1283">
        <v>2003</v>
      </c>
      <c r="AT2" s="1283">
        <v>2004</v>
      </c>
      <c r="AU2" s="1283">
        <v>2005</v>
      </c>
      <c r="AV2" s="1283">
        <v>2006</v>
      </c>
      <c r="AW2" s="1283">
        <v>2007</v>
      </c>
      <c r="AX2" s="1285">
        <v>2008</v>
      </c>
      <c r="AY2" s="1282" t="s">
        <v>1</v>
      </c>
      <c r="AZ2" s="1282"/>
      <c r="BA2" s="1282"/>
      <c r="BB2" s="1282"/>
      <c r="BC2" s="1281" t="s">
        <v>2</v>
      </c>
      <c r="BD2" s="1282"/>
      <c r="BE2" s="1282"/>
      <c r="BF2" s="1282"/>
      <c r="BG2" s="1281" t="s">
        <v>1019</v>
      </c>
      <c r="BH2" s="1282"/>
      <c r="BI2" s="1282"/>
      <c r="BJ2" s="1282"/>
    </row>
    <row r="3" spans="1:62" s="5" customFormat="1" ht="18" customHeight="1" thickBot="1">
      <c r="A3" s="1171"/>
      <c r="B3" s="1172">
        <v>1960</v>
      </c>
      <c r="C3" s="1172">
        <v>1961</v>
      </c>
      <c r="D3" s="1172">
        <v>1962</v>
      </c>
      <c r="E3" s="1172">
        <v>1963</v>
      </c>
      <c r="F3" s="1172">
        <v>1964</v>
      </c>
      <c r="G3" s="1172">
        <v>1965</v>
      </c>
      <c r="H3" s="1172">
        <v>1966</v>
      </c>
      <c r="I3" s="1172">
        <v>1967</v>
      </c>
      <c r="J3" s="1172">
        <v>1968</v>
      </c>
      <c r="K3" s="1172">
        <v>1969</v>
      </c>
      <c r="L3" s="1172">
        <v>1970</v>
      </c>
      <c r="M3" s="1172">
        <v>1971</v>
      </c>
      <c r="N3" s="1172">
        <v>1972</v>
      </c>
      <c r="O3" s="1172">
        <v>1973</v>
      </c>
      <c r="P3" s="1172">
        <v>1974</v>
      </c>
      <c r="Q3" s="1172">
        <v>1975</v>
      </c>
      <c r="R3" s="1172">
        <v>1976</v>
      </c>
      <c r="S3" s="1172">
        <v>1977</v>
      </c>
      <c r="T3" s="1172">
        <v>1978</v>
      </c>
      <c r="U3" s="1172">
        <v>1979</v>
      </c>
      <c r="V3" s="1172">
        <v>1980</v>
      </c>
      <c r="W3" s="1284">
        <v>1981</v>
      </c>
      <c r="X3" s="1284">
        <v>1982</v>
      </c>
      <c r="Y3" s="1284">
        <v>1983</v>
      </c>
      <c r="Z3" s="1284">
        <v>1984</v>
      </c>
      <c r="AA3" s="1284">
        <v>1985</v>
      </c>
      <c r="AB3" s="1284">
        <v>1986</v>
      </c>
      <c r="AC3" s="1284">
        <v>1987</v>
      </c>
      <c r="AD3" s="1284">
        <v>1988</v>
      </c>
      <c r="AE3" s="1284">
        <v>1989</v>
      </c>
      <c r="AF3" s="1284">
        <v>1990</v>
      </c>
      <c r="AG3" s="1284">
        <v>1991</v>
      </c>
      <c r="AH3" s="1284">
        <v>1992</v>
      </c>
      <c r="AI3" s="1284">
        <v>1993</v>
      </c>
      <c r="AJ3" s="1284">
        <v>1994</v>
      </c>
      <c r="AK3" s="1284">
        <v>1995</v>
      </c>
      <c r="AL3" s="1284">
        <v>1996</v>
      </c>
      <c r="AM3" s="1284">
        <v>1997</v>
      </c>
      <c r="AN3" s="1284">
        <v>1998</v>
      </c>
      <c r="AO3" s="1284">
        <v>1999</v>
      </c>
      <c r="AP3" s="1284">
        <v>2000</v>
      </c>
      <c r="AQ3" s="1284">
        <v>2001</v>
      </c>
      <c r="AR3" s="1284">
        <v>2002</v>
      </c>
      <c r="AS3" s="1284">
        <v>2003</v>
      </c>
      <c r="AT3" s="1284">
        <v>2004</v>
      </c>
      <c r="AU3" s="1284">
        <v>2005</v>
      </c>
      <c r="AV3" s="1284">
        <v>2006</v>
      </c>
      <c r="AW3" s="1284">
        <v>2007</v>
      </c>
      <c r="AX3" s="1286"/>
      <c r="AY3" s="91" t="s">
        <v>3</v>
      </c>
      <c r="AZ3" s="91" t="s">
        <v>4</v>
      </c>
      <c r="BA3" s="91" t="s">
        <v>5</v>
      </c>
      <c r="BB3" s="91" t="s">
        <v>6</v>
      </c>
      <c r="BC3" s="91" t="s">
        <v>3</v>
      </c>
      <c r="BD3" s="91" t="s">
        <v>4</v>
      </c>
      <c r="BE3" s="91" t="s">
        <v>5</v>
      </c>
      <c r="BF3" s="91" t="s">
        <v>7</v>
      </c>
      <c r="BG3" s="91" t="s">
        <v>3</v>
      </c>
      <c r="BH3" s="91" t="s">
        <v>4</v>
      </c>
      <c r="BI3" s="91" t="s">
        <v>5</v>
      </c>
      <c r="BJ3" s="91" t="s">
        <v>7</v>
      </c>
    </row>
    <row r="4" spans="1:62" s="5" customFormat="1" ht="18" customHeight="1">
      <c r="A4" s="1173" t="s">
        <v>8</v>
      </c>
      <c r="B4" s="6">
        <v>150.27800000000002</v>
      </c>
      <c r="C4" s="6">
        <v>163.62799999999999</v>
      </c>
      <c r="D4" s="6">
        <v>156.33600000000001</v>
      </c>
      <c r="E4" s="6">
        <v>133.45200000000003</v>
      </c>
      <c r="F4" s="6">
        <v>124.892</v>
      </c>
      <c r="G4" s="6">
        <v>154.596</v>
      </c>
      <c r="H4" s="6">
        <v>126.49</v>
      </c>
      <c r="I4" s="6">
        <v>46.722000000000001</v>
      </c>
      <c r="J4" s="6">
        <v>64.158000000000015</v>
      </c>
      <c r="K4" s="6">
        <v>87.804000000000002</v>
      </c>
      <c r="L4" s="6">
        <v>128.15</v>
      </c>
      <c r="M4" s="6">
        <v>267.5</v>
      </c>
      <c r="N4" s="6">
        <v>229.5</v>
      </c>
      <c r="O4" s="6">
        <v>403</v>
      </c>
      <c r="P4" s="6">
        <v>3492.5</v>
      </c>
      <c r="Q4" s="6">
        <v>3533.2</v>
      </c>
      <c r="R4" s="6">
        <v>3170.2</v>
      </c>
      <c r="S4" s="6">
        <v>2722.3</v>
      </c>
      <c r="T4" s="6">
        <v>1192.9000000000001</v>
      </c>
      <c r="U4" s="6">
        <v>3232.2</v>
      </c>
      <c r="V4" s="6">
        <v>5622</v>
      </c>
      <c r="W4" s="6">
        <v>2585</v>
      </c>
      <c r="X4" s="6">
        <v>888.1</v>
      </c>
      <c r="Y4" s="6">
        <v>501.4</v>
      </c>
      <c r="Z4" s="6">
        <v>1110.7</v>
      </c>
      <c r="AA4" s="6">
        <v>1418.4</v>
      </c>
      <c r="AB4" s="6">
        <v>5367.8</v>
      </c>
      <c r="AC4" s="6">
        <v>3700.5</v>
      </c>
      <c r="AD4" s="6">
        <v>9492.4</v>
      </c>
      <c r="AE4" s="6">
        <v>22524.3</v>
      </c>
      <c r="AF4" s="6">
        <v>43909.9</v>
      </c>
      <c r="AG4" s="6">
        <v>56045.3</v>
      </c>
      <c r="AH4" s="6">
        <v>35778.254452560002</v>
      </c>
      <c r="AI4" s="6">
        <v>63559.128210690003</v>
      </c>
      <c r="AJ4" s="6">
        <v>56220.278973220004</v>
      </c>
      <c r="AK4" s="6">
        <v>108663.01165378001</v>
      </c>
      <c r="AL4" s="6">
        <v>237978.47605804997</v>
      </c>
      <c r="AM4" s="6">
        <v>234015.68380143002</v>
      </c>
      <c r="AN4" s="6">
        <v>247041.6</v>
      </c>
      <c r="AO4" s="6">
        <v>666271.15772920009</v>
      </c>
      <c r="AP4" s="6">
        <v>1275016.9141366801</v>
      </c>
      <c r="AQ4" s="6">
        <v>1347554.8</v>
      </c>
      <c r="AR4" s="6">
        <v>1282215.5</v>
      </c>
      <c r="AS4" s="6">
        <v>1388233.8</v>
      </c>
      <c r="AT4" s="6">
        <v>2644672.7000000002</v>
      </c>
      <c r="AU4" s="6">
        <v>4098471.9</v>
      </c>
      <c r="AV4" s="6">
        <v>6307859.2799999993</v>
      </c>
      <c r="AW4" s="6">
        <v>7266512.1266914597</v>
      </c>
      <c r="AX4" s="6">
        <v>8550430.3120210711</v>
      </c>
      <c r="AY4" s="6">
        <v>8105332.2178045306</v>
      </c>
      <c r="AZ4" s="6">
        <v>7643607.1311438996</v>
      </c>
      <c r="BA4" s="6">
        <v>6886864.5521917501</v>
      </c>
      <c r="BB4" s="6">
        <v>7593321.8175431397</v>
      </c>
      <c r="BC4" s="1032">
        <v>7249631.8516228097</v>
      </c>
      <c r="BD4" s="1032">
        <v>6484759.0065151807</v>
      </c>
      <c r="BE4" s="1032">
        <v>6453963.9705059491</v>
      </c>
      <c r="BF4" s="1032">
        <v>6506618.5896335989</v>
      </c>
      <c r="BG4" s="6">
        <v>6988078.1024739295</v>
      </c>
      <c r="BH4" s="6">
        <v>6453690.2622074606</v>
      </c>
      <c r="BI4" s="6">
        <v>6669766.0504796105</v>
      </c>
      <c r="BJ4" s="6">
        <v>7138672.7772038607</v>
      </c>
    </row>
    <row r="5" spans="1:62" s="5" customFormat="1" ht="18" customHeight="1">
      <c r="A5" s="1174" t="s">
        <v>9</v>
      </c>
      <c r="B5" s="7">
        <v>155.23400000000001</v>
      </c>
      <c r="C5" s="7">
        <v>151.47</v>
      </c>
      <c r="D5" s="7">
        <v>153.226</v>
      </c>
      <c r="E5" s="7">
        <v>128.65800000000002</v>
      </c>
      <c r="F5" s="7">
        <v>154.63</v>
      </c>
      <c r="G5" s="7">
        <v>164.83599999999998</v>
      </c>
      <c r="H5" s="7">
        <v>142.19799999999998</v>
      </c>
      <c r="I5" s="7">
        <v>71.762</v>
      </c>
      <c r="J5" s="7">
        <v>68.222000000000008</v>
      </c>
      <c r="K5" s="7">
        <v>87.945999999999998</v>
      </c>
      <c r="L5" s="7">
        <v>131.80000000000001</v>
      </c>
      <c r="M5" s="7">
        <v>267.10000000000002</v>
      </c>
      <c r="N5" s="7">
        <v>232.1</v>
      </c>
      <c r="O5" s="7">
        <v>375.4</v>
      </c>
      <c r="P5" s="7">
        <v>3444.3</v>
      </c>
      <c r="Q5" s="7">
        <v>3435.3</v>
      </c>
      <c r="R5" s="7">
        <v>3056.7</v>
      </c>
      <c r="S5" s="7">
        <v>2515.1999999999998</v>
      </c>
      <c r="T5" s="7">
        <v>1068.0999999999999</v>
      </c>
      <c r="U5" s="7">
        <v>3042.2</v>
      </c>
      <c r="V5" s="7">
        <v>5432.3</v>
      </c>
      <c r="W5" s="7">
        <v>2403.8000000000002</v>
      </c>
      <c r="X5" s="7">
        <v>777.6</v>
      </c>
      <c r="Y5" s="7">
        <v>357.3</v>
      </c>
      <c r="Z5" s="7">
        <v>694.1</v>
      </c>
      <c r="AA5" s="7">
        <v>1141.2</v>
      </c>
      <c r="AB5" s="7">
        <v>2821.7</v>
      </c>
      <c r="AC5" s="7">
        <v>389.1</v>
      </c>
      <c r="AD5" s="7">
        <v>2521.4</v>
      </c>
      <c r="AE5" s="7">
        <v>12685.7</v>
      </c>
      <c r="AF5" s="7">
        <v>34206.9</v>
      </c>
      <c r="AG5" s="7">
        <v>41515.599999999999</v>
      </c>
      <c r="AH5" s="7">
        <v>10203.254452560002</v>
      </c>
      <c r="AI5" s="7">
        <v>31288.228210689998</v>
      </c>
      <c r="AJ5" s="7">
        <v>33631.078973219999</v>
      </c>
      <c r="AK5" s="7">
        <v>35261.011653780006</v>
      </c>
      <c r="AL5" s="7">
        <v>177767.57605804998</v>
      </c>
      <c r="AM5" s="7">
        <v>167434.68380143002</v>
      </c>
      <c r="AN5" s="7">
        <v>157398.29999999999</v>
      </c>
      <c r="AO5" s="7">
        <v>509991.45772920002</v>
      </c>
      <c r="AP5" s="8">
        <v>1067128.31413668</v>
      </c>
      <c r="AQ5" s="7">
        <v>1059711.7</v>
      </c>
      <c r="AR5" s="7">
        <v>902956.9</v>
      </c>
      <c r="AS5" s="7">
        <v>971656</v>
      </c>
      <c r="AT5" s="7">
        <v>2182270.7000000002</v>
      </c>
      <c r="AU5" s="7">
        <v>3658511.5</v>
      </c>
      <c r="AV5" s="9">
        <v>5603376.8399999999</v>
      </c>
      <c r="AW5" s="9">
        <v>6570263.7266914593</v>
      </c>
      <c r="AX5" s="9">
        <v>7270807.4189680312</v>
      </c>
      <c r="AY5" s="7">
        <v>6961170.0787057299</v>
      </c>
      <c r="AZ5" s="7">
        <v>6642638.9893664299</v>
      </c>
      <c r="BA5" s="7">
        <v>5858935.4110928504</v>
      </c>
      <c r="BB5" s="7">
        <v>6522239.5168499202</v>
      </c>
      <c r="BC5" s="1033">
        <v>6110194.1271756794</v>
      </c>
      <c r="BD5" s="1033">
        <v>5401021.1321958406</v>
      </c>
      <c r="BE5" s="1033">
        <v>5226460.3917877795</v>
      </c>
      <c r="BF5" s="1033">
        <v>5372285.8095805692</v>
      </c>
      <c r="BG5" s="7">
        <v>5722797.2997453101</v>
      </c>
      <c r="BH5" s="7">
        <v>4922626.6361810509</v>
      </c>
      <c r="BI5" s="7">
        <v>5267473.6645601904</v>
      </c>
      <c r="BJ5" s="7">
        <v>5823794.2632750105</v>
      </c>
    </row>
    <row r="6" spans="1:62" s="5" customFormat="1" ht="18" customHeight="1">
      <c r="A6" s="1174" t="s">
        <v>10</v>
      </c>
      <c r="B6" s="7">
        <v>-4.9560000000000031</v>
      </c>
      <c r="C6" s="7">
        <v>12.157999999999994</v>
      </c>
      <c r="D6" s="7">
        <v>3.11</v>
      </c>
      <c r="E6" s="7">
        <v>4.794000000000004</v>
      </c>
      <c r="F6" s="7">
        <v>-29.738</v>
      </c>
      <c r="G6" s="7">
        <v>-10.24</v>
      </c>
      <c r="H6" s="7">
        <v>-15.707999999999998</v>
      </c>
      <c r="I6" s="7">
        <v>-25.04</v>
      </c>
      <c r="J6" s="7">
        <v>-4.0640000000000001</v>
      </c>
      <c r="K6" s="7">
        <v>-0.14200000000000035</v>
      </c>
      <c r="L6" s="7">
        <v>-3.65</v>
      </c>
      <c r="M6" s="7">
        <v>0.4</v>
      </c>
      <c r="N6" s="7">
        <v>-2.7</v>
      </c>
      <c r="O6" s="7">
        <v>27.3</v>
      </c>
      <c r="P6" s="7">
        <v>47.9</v>
      </c>
      <c r="Q6" s="7">
        <v>93.8</v>
      </c>
      <c r="R6" s="7">
        <v>112.5</v>
      </c>
      <c r="S6" s="7">
        <v>200</v>
      </c>
      <c r="T6" s="7">
        <v>113.9</v>
      </c>
      <c r="U6" s="7">
        <v>169.7</v>
      </c>
      <c r="V6" s="7">
        <v>161.9</v>
      </c>
      <c r="W6" s="7">
        <v>143.19999999999999</v>
      </c>
      <c r="X6" s="7">
        <v>15.3</v>
      </c>
      <c r="Y6" s="7">
        <v>81</v>
      </c>
      <c r="Z6" s="7">
        <v>319.39999999999998</v>
      </c>
      <c r="AA6" s="7">
        <v>153.1</v>
      </c>
      <c r="AB6" s="7">
        <v>1412.7</v>
      </c>
      <c r="AC6" s="7">
        <v>2111.1</v>
      </c>
      <c r="AD6" s="7">
        <v>4462.5</v>
      </c>
      <c r="AE6" s="7">
        <v>6610.7</v>
      </c>
      <c r="AF6" s="7">
        <v>6302.2</v>
      </c>
      <c r="AG6" s="7">
        <v>9538</v>
      </c>
      <c r="AH6" s="7">
        <v>18133.7</v>
      </c>
      <c r="AI6" s="7">
        <v>24256.400000000001</v>
      </c>
      <c r="AJ6" s="7">
        <v>17254.2</v>
      </c>
      <c r="AK6" s="7">
        <v>56634.2</v>
      </c>
      <c r="AL6" s="7">
        <v>47261.5</v>
      </c>
      <c r="AM6" s="7">
        <v>52482.5</v>
      </c>
      <c r="AN6" s="7">
        <v>73073.600000000006</v>
      </c>
      <c r="AO6" s="7">
        <v>130002.4</v>
      </c>
      <c r="AP6" s="8">
        <v>179718.6</v>
      </c>
      <c r="AQ6" s="7">
        <v>287843.09999999998</v>
      </c>
      <c r="AR6" s="7">
        <v>379258.6</v>
      </c>
      <c r="AS6" s="7">
        <v>416577.8</v>
      </c>
      <c r="AT6" s="7">
        <v>462402</v>
      </c>
      <c r="AU6" s="7">
        <v>439960.35</v>
      </c>
      <c r="AV6" s="9">
        <v>704482.44</v>
      </c>
      <c r="AW6" s="9">
        <v>696248.4</v>
      </c>
      <c r="AX6" s="9">
        <v>1279622.8930530397</v>
      </c>
      <c r="AY6" s="7">
        <v>1144162.1390988003</v>
      </c>
      <c r="AZ6" s="7">
        <v>1000968.1417774699</v>
      </c>
      <c r="BA6" s="7">
        <v>1027929.1410989</v>
      </c>
      <c r="BB6" s="7">
        <v>1071082.3006932198</v>
      </c>
      <c r="BC6" s="1033">
        <v>1139437.72444713</v>
      </c>
      <c r="BD6" s="1033">
        <v>1083737.8743193401</v>
      </c>
      <c r="BE6" s="1033">
        <v>1227503.5787181696</v>
      </c>
      <c r="BF6" s="1033">
        <v>1134332.78005303</v>
      </c>
      <c r="BG6" s="7">
        <v>1265280.8027286199</v>
      </c>
      <c r="BH6" s="7">
        <v>1531063.6260264099</v>
      </c>
      <c r="BI6" s="7">
        <v>1402292.38591942</v>
      </c>
      <c r="BJ6" s="7">
        <v>1314878.5139288502</v>
      </c>
    </row>
    <row r="7" spans="1:62" s="5" customFormat="1" ht="18" customHeight="1">
      <c r="A7" s="1174" t="s">
        <v>1101</v>
      </c>
      <c r="B7" s="10" t="s">
        <v>458</v>
      </c>
      <c r="C7" s="10" t="s">
        <v>458</v>
      </c>
      <c r="D7" s="10" t="s">
        <v>458</v>
      </c>
      <c r="E7" s="10" t="s">
        <v>458</v>
      </c>
      <c r="F7" s="10" t="s">
        <v>458</v>
      </c>
      <c r="G7" s="10" t="s">
        <v>458</v>
      </c>
      <c r="H7" s="10" t="s">
        <v>458</v>
      </c>
      <c r="I7" s="10" t="s">
        <v>458</v>
      </c>
      <c r="J7" s="10" t="s">
        <v>458</v>
      </c>
      <c r="K7" s="10" t="s">
        <v>458</v>
      </c>
      <c r="L7" s="10" t="s">
        <v>458</v>
      </c>
      <c r="M7" s="10" t="s">
        <v>458</v>
      </c>
      <c r="N7" s="7">
        <v>0.1</v>
      </c>
      <c r="O7" s="7">
        <v>0.3</v>
      </c>
      <c r="P7" s="7">
        <v>0.3</v>
      </c>
      <c r="Q7" s="7">
        <v>4.0999999999999996</v>
      </c>
      <c r="R7" s="7">
        <v>1</v>
      </c>
      <c r="S7" s="7">
        <v>7.1</v>
      </c>
      <c r="T7" s="7">
        <v>10.9</v>
      </c>
      <c r="U7" s="7">
        <v>20.3</v>
      </c>
      <c r="V7" s="7">
        <v>27.8</v>
      </c>
      <c r="W7" s="7">
        <v>38</v>
      </c>
      <c r="X7" s="7">
        <v>95.2</v>
      </c>
      <c r="Y7" s="7">
        <v>63.1</v>
      </c>
      <c r="Z7" s="7">
        <v>97.2</v>
      </c>
      <c r="AA7" s="7">
        <v>124.1</v>
      </c>
      <c r="AB7" s="7">
        <v>1133.4000000000001</v>
      </c>
      <c r="AC7" s="7">
        <v>1200.3</v>
      </c>
      <c r="AD7" s="7">
        <v>2508.5</v>
      </c>
      <c r="AE7" s="7">
        <v>3227.9</v>
      </c>
      <c r="AF7" s="7">
        <v>3400.8</v>
      </c>
      <c r="AG7" s="7">
        <v>4991.7</v>
      </c>
      <c r="AH7" s="7">
        <v>7441.3</v>
      </c>
      <c r="AI7" s="7">
        <v>8014.5</v>
      </c>
      <c r="AJ7" s="7">
        <v>5335</v>
      </c>
      <c r="AK7" s="7">
        <v>16767.8</v>
      </c>
      <c r="AL7" s="7">
        <v>12949.4</v>
      </c>
      <c r="AM7" s="7">
        <v>14098.5</v>
      </c>
      <c r="AN7" s="7">
        <v>16569.7</v>
      </c>
      <c r="AO7" s="7">
        <v>26277.3</v>
      </c>
      <c r="AP7" s="8">
        <v>28170</v>
      </c>
      <c r="AQ7" s="10"/>
      <c r="AR7" s="7"/>
      <c r="AS7" s="7"/>
      <c r="AT7" s="7" t="s">
        <v>11</v>
      </c>
      <c r="AU7" s="11"/>
      <c r="AV7" s="12"/>
      <c r="AW7" s="12"/>
      <c r="AX7" s="12"/>
      <c r="AY7" s="7"/>
      <c r="AZ7" s="7"/>
      <c r="BA7" s="7"/>
      <c r="BB7" s="7"/>
      <c r="BC7" s="1032"/>
      <c r="BD7" s="1032"/>
      <c r="BE7" s="1032"/>
      <c r="BF7" s="1032"/>
      <c r="BG7" s="6"/>
      <c r="BH7" s="6"/>
      <c r="BI7" s="6"/>
      <c r="BJ7" s="6"/>
    </row>
    <row r="8" spans="1:62" s="5" customFormat="1" ht="18" customHeight="1">
      <c r="A8" s="1175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10"/>
      <c r="AQ8" s="7"/>
      <c r="AR8" s="7"/>
      <c r="AS8" s="7"/>
      <c r="AT8" s="7"/>
      <c r="AU8" s="11"/>
      <c r="AV8" s="12"/>
      <c r="AW8" s="12"/>
      <c r="AX8" s="12"/>
      <c r="AY8" s="7"/>
      <c r="AZ8" s="7"/>
      <c r="BA8" s="7"/>
      <c r="BB8" s="7"/>
      <c r="BC8" s="1032"/>
      <c r="BD8" s="1032"/>
      <c r="BE8" s="1032"/>
      <c r="BF8" s="1032"/>
      <c r="BG8" s="6"/>
      <c r="BH8" s="6"/>
      <c r="BI8" s="6"/>
      <c r="BJ8" s="6"/>
    </row>
    <row r="9" spans="1:62" s="985" customFormat="1" ht="18" customHeight="1">
      <c r="A9" s="1173" t="s">
        <v>12</v>
      </c>
      <c r="B9" s="6">
        <v>117.628</v>
      </c>
      <c r="C9" s="6">
        <v>143.76600000000002</v>
      </c>
      <c r="D9" s="6">
        <v>187.00200000000001</v>
      </c>
      <c r="E9" s="6">
        <v>237.56800000000001</v>
      </c>
      <c r="F9" s="6">
        <v>306.08199999999999</v>
      </c>
      <c r="G9" s="6">
        <v>313.08800000000002</v>
      </c>
      <c r="H9" s="6">
        <v>381.738</v>
      </c>
      <c r="I9" s="6">
        <v>432.86</v>
      </c>
      <c r="J9" s="6">
        <v>574.25</v>
      </c>
      <c r="K9" s="6">
        <v>761.93600000000004</v>
      </c>
      <c r="L9" s="6">
        <v>1120.3</v>
      </c>
      <c r="M9" s="6">
        <v>1099.2</v>
      </c>
      <c r="N9" s="6">
        <v>1235</v>
      </c>
      <c r="O9" s="6">
        <v>1316.9</v>
      </c>
      <c r="P9" s="6">
        <v>-310.3</v>
      </c>
      <c r="Q9" s="6">
        <v>1217.9000000000001</v>
      </c>
      <c r="R9" s="6">
        <v>3309.9</v>
      </c>
      <c r="S9" s="6">
        <v>5162.2</v>
      </c>
      <c r="T9" s="6">
        <v>7017.4</v>
      </c>
      <c r="U9" s="6">
        <v>8765.2000000000007</v>
      </c>
      <c r="V9" s="6">
        <v>11025.6</v>
      </c>
      <c r="W9" s="6">
        <v>16203.4</v>
      </c>
      <c r="X9" s="6">
        <v>22272</v>
      </c>
      <c r="Y9" s="6">
        <v>28687.9</v>
      </c>
      <c r="Z9" s="6">
        <v>32020.6</v>
      </c>
      <c r="AA9" s="6">
        <v>34462.6</v>
      </c>
      <c r="AB9" s="6">
        <v>37850.5</v>
      </c>
      <c r="AC9" s="6">
        <v>44140</v>
      </c>
      <c r="AD9" s="6">
        <v>54813.1</v>
      </c>
      <c r="AE9" s="6">
        <v>37004.199999999997</v>
      </c>
      <c r="AF9" s="6">
        <v>58209.3</v>
      </c>
      <c r="AG9" s="6">
        <v>81705</v>
      </c>
      <c r="AH9" s="6">
        <v>171071.02381514999</v>
      </c>
      <c r="AI9" s="6">
        <v>280697.59995279997</v>
      </c>
      <c r="AJ9" s="6">
        <v>439113.80801783997</v>
      </c>
      <c r="AK9" s="6">
        <v>474361.37760010996</v>
      </c>
      <c r="AL9" s="6">
        <v>371079.03608381998</v>
      </c>
      <c r="AM9" s="6">
        <v>365870.64289354993</v>
      </c>
      <c r="AN9" s="6">
        <v>512490.3</v>
      </c>
      <c r="AO9" s="6">
        <v>632010.06842360995</v>
      </c>
      <c r="AP9" s="6">
        <v>472011.7</v>
      </c>
      <c r="AQ9" s="6">
        <v>848992.79828668002</v>
      </c>
      <c r="AR9" s="6">
        <v>1329401.3</v>
      </c>
      <c r="AS9" s="6">
        <v>1803938.1</v>
      </c>
      <c r="AT9" s="6">
        <v>2020173.3100170298</v>
      </c>
      <c r="AU9" s="6">
        <v>2313387.7000000002</v>
      </c>
      <c r="AV9" s="6">
        <v>714205.74109703</v>
      </c>
      <c r="AW9" s="6">
        <v>2710898.6</v>
      </c>
      <c r="AX9" s="6">
        <v>4951860.3291886989</v>
      </c>
      <c r="AY9" s="6">
        <v>4620518.1897966499</v>
      </c>
      <c r="AZ9" s="6">
        <v>5406926.5194860399</v>
      </c>
      <c r="BA9" s="6">
        <v>6854251.4387510708</v>
      </c>
      <c r="BB9" s="6">
        <v>7917041.4287327761</v>
      </c>
      <c r="BC9" s="1032">
        <v>8401200.0626569036</v>
      </c>
      <c r="BD9" s="1032">
        <v>8612939.9859591387</v>
      </c>
      <c r="BE9" s="1032">
        <v>9309837.5013263784</v>
      </c>
      <c r="BF9" s="1032">
        <v>8708545.452434117</v>
      </c>
      <c r="BG9" s="6">
        <v>8206788.3321455587</v>
      </c>
      <c r="BH9" s="6">
        <v>8889638.5544749685</v>
      </c>
      <c r="BI9" s="6">
        <v>9962529.3905602433</v>
      </c>
      <c r="BJ9" s="6">
        <v>13686730.20012231</v>
      </c>
    </row>
    <row r="10" spans="1:62" s="985" customFormat="1" ht="18" customHeight="1">
      <c r="A10" s="1173" t="s">
        <v>13</v>
      </c>
      <c r="B10" s="6">
        <v>8.2980000000000018</v>
      </c>
      <c r="C10" s="6">
        <v>26.64</v>
      </c>
      <c r="D10" s="6">
        <v>38.22</v>
      </c>
      <c r="E10" s="6">
        <v>67.068000000000012</v>
      </c>
      <c r="F10" s="6">
        <v>83.126000000000005</v>
      </c>
      <c r="G10" s="6">
        <v>80.48</v>
      </c>
      <c r="H10" s="6">
        <v>136.17599999999999</v>
      </c>
      <c r="I10" s="6">
        <v>191.352</v>
      </c>
      <c r="J10" s="6">
        <v>351.41</v>
      </c>
      <c r="K10" s="6">
        <v>512.19200000000001</v>
      </c>
      <c r="L10" s="6">
        <v>768.6</v>
      </c>
      <c r="M10" s="6">
        <v>597.20000000000005</v>
      </c>
      <c r="N10" s="6">
        <v>606.29999999999995</v>
      </c>
      <c r="O10" s="6">
        <v>563.29999999999995</v>
      </c>
      <c r="P10" s="6">
        <v>-1277</v>
      </c>
      <c r="Q10" s="6">
        <v>-453.9</v>
      </c>
      <c r="R10" s="6">
        <v>845.5</v>
      </c>
      <c r="S10" s="6">
        <v>1353.8</v>
      </c>
      <c r="T10" s="6">
        <v>2504.4</v>
      </c>
      <c r="U10" s="6">
        <v>3365.6</v>
      </c>
      <c r="V10" s="6">
        <v>3567.8</v>
      </c>
      <c r="W10" s="6">
        <v>6532.9</v>
      </c>
      <c r="X10" s="6">
        <v>10660.6</v>
      </c>
      <c r="Y10" s="6">
        <v>16450.099999999999</v>
      </c>
      <c r="Z10" s="6">
        <v>19125.3</v>
      </c>
      <c r="AA10" s="6">
        <v>20323.599999999999</v>
      </c>
      <c r="AB10" s="6">
        <v>19550.599999999999</v>
      </c>
      <c r="AC10" s="6">
        <v>22247.5</v>
      </c>
      <c r="AD10" s="6">
        <v>29340.6</v>
      </c>
      <c r="AE10" s="6">
        <v>7360.3</v>
      </c>
      <c r="AF10" s="6">
        <v>22772.7</v>
      </c>
      <c r="AG10" s="6">
        <v>39626</v>
      </c>
      <c r="AH10" s="6">
        <v>91112.1</v>
      </c>
      <c r="AI10" s="6">
        <v>185167.90864615998</v>
      </c>
      <c r="AJ10" s="6">
        <v>288113.53555272997</v>
      </c>
      <c r="AK10" s="6">
        <v>263002.77373526996</v>
      </c>
      <c r="AL10" s="6">
        <v>110465.55059364</v>
      </c>
      <c r="AM10" s="6">
        <v>46358.40601206998</v>
      </c>
      <c r="AN10" s="6">
        <v>139916.20000000001</v>
      </c>
      <c r="AO10" s="6">
        <v>176804.87366981001</v>
      </c>
      <c r="AP10" s="6">
        <v>-123989.8</v>
      </c>
      <c r="AQ10" s="6">
        <v>-6006.5267363200837</v>
      </c>
      <c r="AR10" s="6">
        <v>373639.2</v>
      </c>
      <c r="AS10" s="6">
        <v>591944.69999999995</v>
      </c>
      <c r="AT10" s="6">
        <v>485725.53136266989</v>
      </c>
      <c r="AU10" s="6">
        <v>306031.93</v>
      </c>
      <c r="AV10" s="6">
        <v>-1936615.73363421</v>
      </c>
      <c r="AW10" s="6">
        <v>-2368484.4</v>
      </c>
      <c r="AX10" s="6">
        <v>-3107688.5878986004</v>
      </c>
      <c r="AY10" s="6">
        <v>-3605924.3653774792</v>
      </c>
      <c r="AZ10" s="6">
        <v>-3150018.1333399601</v>
      </c>
      <c r="BA10" s="6">
        <v>-2957111.8267005095</v>
      </c>
      <c r="BB10" s="6">
        <v>-2302294.6829203302</v>
      </c>
      <c r="BC10" s="1032">
        <v>-1649471.8410700993</v>
      </c>
      <c r="BD10" s="1032">
        <v>-1489877.5147097702</v>
      </c>
      <c r="BE10" s="1032">
        <v>-1026277.2824700093</v>
      </c>
      <c r="BF10" s="1032">
        <v>-1121798.6274487204</v>
      </c>
      <c r="BG10" s="6">
        <v>-1240157.98395412</v>
      </c>
      <c r="BH10" s="6">
        <v>-1068311.3299590996</v>
      </c>
      <c r="BI10" s="6">
        <v>-1148207.624127429</v>
      </c>
      <c r="BJ10" s="6">
        <v>-496861.61620338075</v>
      </c>
    </row>
    <row r="11" spans="1:62" s="985" customFormat="1" ht="18" customHeight="1">
      <c r="A11" s="1174" t="s">
        <v>14</v>
      </c>
      <c r="B11" s="7">
        <v>4.604000000000001</v>
      </c>
      <c r="C11" s="7">
        <v>20.698</v>
      </c>
      <c r="D11" s="7">
        <v>31.48</v>
      </c>
      <c r="E11" s="7">
        <v>64.686000000000007</v>
      </c>
      <c r="F11" s="7">
        <v>72.400000000000006</v>
      </c>
      <c r="G11" s="7">
        <v>67.574000000000012</v>
      </c>
      <c r="H11" s="7">
        <v>113.718</v>
      </c>
      <c r="I11" s="7">
        <v>162.828</v>
      </c>
      <c r="J11" s="7">
        <v>155.67599999999999</v>
      </c>
      <c r="K11" s="7">
        <v>177.74</v>
      </c>
      <c r="L11" s="7">
        <v>268.39999999999998</v>
      </c>
      <c r="M11" s="7">
        <v>306.39999999999998</v>
      </c>
      <c r="N11" s="7">
        <v>223.6</v>
      </c>
      <c r="O11" s="7">
        <v>173.4</v>
      </c>
      <c r="P11" s="7">
        <v>-2044.4</v>
      </c>
      <c r="Q11" s="7">
        <v>-1195.3</v>
      </c>
      <c r="R11" s="7">
        <v>-236.7</v>
      </c>
      <c r="S11" s="7">
        <v>136.69999999999999</v>
      </c>
      <c r="T11" s="7">
        <v>1525.9</v>
      </c>
      <c r="U11" s="7">
        <v>1161</v>
      </c>
      <c r="V11" s="7">
        <v>1065.4000000000001</v>
      </c>
      <c r="W11" s="7">
        <v>4689.6000000000004</v>
      </c>
      <c r="X11" s="7">
        <v>7667.3</v>
      </c>
      <c r="Y11" s="7">
        <v>10924.2</v>
      </c>
      <c r="Z11" s="7">
        <v>9505.2000000000007</v>
      </c>
      <c r="AA11" s="7">
        <v>8934.7999999999993</v>
      </c>
      <c r="AB11" s="7">
        <v>14980.4</v>
      </c>
      <c r="AC11" s="7">
        <v>14389.4</v>
      </c>
      <c r="AD11" s="7">
        <v>21863.1</v>
      </c>
      <c r="AE11" s="7">
        <v>3661.7</v>
      </c>
      <c r="AF11" s="7">
        <v>13708.2</v>
      </c>
      <c r="AG11" s="7">
        <v>32139.5</v>
      </c>
      <c r="AH11" s="7">
        <v>85563.4</v>
      </c>
      <c r="AI11" s="7">
        <v>147930.90864615998</v>
      </c>
      <c r="AJ11" s="7">
        <v>242118.23555272998</v>
      </c>
      <c r="AK11" s="7">
        <v>243881.97373526997</v>
      </c>
      <c r="AL11" s="7">
        <v>60094.850593640003</v>
      </c>
      <c r="AM11" s="7">
        <v>11313.806012069981</v>
      </c>
      <c r="AN11" s="7">
        <v>94555.4</v>
      </c>
      <c r="AO11" s="7">
        <v>15325.073669810023</v>
      </c>
      <c r="AP11" s="7">
        <v>-343003.2</v>
      </c>
      <c r="AQ11" s="7">
        <v>-185934.62673632009</v>
      </c>
      <c r="AR11" s="7">
        <v>-41246.800000000003</v>
      </c>
      <c r="AS11" s="7">
        <v>293504</v>
      </c>
      <c r="AT11" s="7">
        <v>-6118.8686373300152</v>
      </c>
      <c r="AU11" s="7">
        <v>-205746.3</v>
      </c>
      <c r="AV11" s="7">
        <v>-2796026.9336342099</v>
      </c>
      <c r="AW11" s="7">
        <v>-4074422.84</v>
      </c>
      <c r="AX11" s="7">
        <v>-4532113.6322799101</v>
      </c>
      <c r="AY11" s="7">
        <v>-4658177.1420592694</v>
      </c>
      <c r="AZ11" s="7">
        <v>-4348811.28817428</v>
      </c>
      <c r="BA11" s="7">
        <v>-3970780.4173041997</v>
      </c>
      <c r="BB11" s="7">
        <v>-3731603.8346271999</v>
      </c>
      <c r="BC11" s="1033">
        <v>-3434395.2783321794</v>
      </c>
      <c r="BD11" s="1033">
        <v>-3272806.0611309903</v>
      </c>
      <c r="BE11" s="1033">
        <v>-3037356.7728006998</v>
      </c>
      <c r="BF11" s="1033">
        <v>-2884013.4390480598</v>
      </c>
      <c r="BG11" s="7">
        <v>-3401443.73914005</v>
      </c>
      <c r="BH11" s="7">
        <v>-2733579.7684658095</v>
      </c>
      <c r="BI11" s="7">
        <v>-3248412.8842943297</v>
      </c>
      <c r="BJ11" s="7">
        <v>-3514447.0939465305</v>
      </c>
    </row>
    <row r="12" spans="1:62" s="5" customFormat="1" ht="18" customHeight="1">
      <c r="A12" s="1174" t="s">
        <v>15</v>
      </c>
      <c r="B12" s="7">
        <v>3.694</v>
      </c>
      <c r="C12" s="7">
        <v>5.9420000000000002</v>
      </c>
      <c r="D12" s="7">
        <v>6.74</v>
      </c>
      <c r="E12" s="7">
        <v>2.3820000000000001</v>
      </c>
      <c r="F12" s="7">
        <v>10.726000000000001</v>
      </c>
      <c r="G12" s="7">
        <v>12.906000000000001</v>
      </c>
      <c r="H12" s="7">
        <v>22.457999999999998</v>
      </c>
      <c r="I12" s="7">
        <v>28.524000000000001</v>
      </c>
      <c r="J12" s="7">
        <v>195.73400000000001</v>
      </c>
      <c r="K12" s="7">
        <v>334.452</v>
      </c>
      <c r="L12" s="7">
        <v>500.2</v>
      </c>
      <c r="M12" s="7">
        <v>290.8</v>
      </c>
      <c r="N12" s="7">
        <v>376.3</v>
      </c>
      <c r="O12" s="7">
        <v>382</v>
      </c>
      <c r="P12" s="7">
        <v>755.4</v>
      </c>
      <c r="Q12" s="7">
        <v>728</v>
      </c>
      <c r="R12" s="7">
        <v>1054.7</v>
      </c>
      <c r="S12" s="7">
        <v>1153.8</v>
      </c>
      <c r="T12" s="7">
        <v>952.6</v>
      </c>
      <c r="U12" s="7">
        <v>2144</v>
      </c>
      <c r="V12" s="7">
        <v>2434.8000000000002</v>
      </c>
      <c r="W12" s="7">
        <v>1773.9</v>
      </c>
      <c r="X12" s="7">
        <v>2818.6</v>
      </c>
      <c r="Y12" s="7">
        <v>5140.3999999999996</v>
      </c>
      <c r="Z12" s="7">
        <v>8726.1</v>
      </c>
      <c r="AA12" s="7">
        <v>10254.9</v>
      </c>
      <c r="AB12" s="7">
        <v>4422</v>
      </c>
      <c r="AC12" s="7">
        <v>7572.7</v>
      </c>
      <c r="AD12" s="7">
        <v>7309.6</v>
      </c>
      <c r="AE12" s="7">
        <v>3614</v>
      </c>
      <c r="AF12" s="7">
        <v>8702.4</v>
      </c>
      <c r="AG12" s="7">
        <v>6813.5</v>
      </c>
      <c r="AH12" s="7">
        <v>4855.3999999999996</v>
      </c>
      <c r="AI12" s="7">
        <v>27893</v>
      </c>
      <c r="AJ12" s="7">
        <v>37624.300000000003</v>
      </c>
      <c r="AK12" s="7">
        <v>17365</v>
      </c>
      <c r="AL12" s="7">
        <v>41548.800000000003</v>
      </c>
      <c r="AM12" s="7">
        <v>29346.7</v>
      </c>
      <c r="AN12" s="7">
        <v>36481.1</v>
      </c>
      <c r="AO12" s="7">
        <v>148154.5</v>
      </c>
      <c r="AP12" s="8">
        <v>204302.3</v>
      </c>
      <c r="AQ12" s="7">
        <v>179928.1</v>
      </c>
      <c r="AR12" s="7">
        <v>414886</v>
      </c>
      <c r="AS12" s="7">
        <v>298440.7</v>
      </c>
      <c r="AT12" s="7">
        <v>491844.4</v>
      </c>
      <c r="AU12" s="7">
        <v>511778.23</v>
      </c>
      <c r="AV12" s="7">
        <v>859411.2</v>
      </c>
      <c r="AW12" s="7">
        <v>1705938.45</v>
      </c>
      <c r="AX12" s="7">
        <v>1424425.0443813098</v>
      </c>
      <c r="AY12" s="7">
        <v>1052252.7766817901</v>
      </c>
      <c r="AZ12" s="7">
        <v>1198793.1548343201</v>
      </c>
      <c r="BA12" s="7">
        <v>1013668.59060369</v>
      </c>
      <c r="BB12" s="7">
        <v>1429309.1517068699</v>
      </c>
      <c r="BC12" s="1033">
        <v>1784923.4372620801</v>
      </c>
      <c r="BD12" s="1033">
        <v>1782928.5464212201</v>
      </c>
      <c r="BE12" s="1033">
        <v>2011079.4903306905</v>
      </c>
      <c r="BF12" s="1033">
        <v>1762214.8115993394</v>
      </c>
      <c r="BG12" s="7">
        <v>2161285.7551859301</v>
      </c>
      <c r="BH12" s="7">
        <v>1665268.4385067099</v>
      </c>
      <c r="BI12" s="7">
        <v>2100205.2601669007</v>
      </c>
      <c r="BJ12" s="7">
        <v>3017585.4777431497</v>
      </c>
    </row>
    <row r="13" spans="1:62" s="5" customFormat="1" ht="18" customHeight="1">
      <c r="A13" s="1174" t="s">
        <v>16</v>
      </c>
      <c r="B13" s="10" t="s">
        <v>458</v>
      </c>
      <c r="C13" s="10" t="s">
        <v>458</v>
      </c>
      <c r="D13" s="10" t="s">
        <v>458</v>
      </c>
      <c r="E13" s="10" t="s">
        <v>458</v>
      </c>
      <c r="F13" s="10" t="s">
        <v>458</v>
      </c>
      <c r="G13" s="10" t="s">
        <v>458</v>
      </c>
      <c r="H13" s="10" t="s">
        <v>458</v>
      </c>
      <c r="I13" s="10" t="s">
        <v>458</v>
      </c>
      <c r="J13" s="10" t="s">
        <v>458</v>
      </c>
      <c r="K13" s="10" t="s">
        <v>458</v>
      </c>
      <c r="L13" s="10" t="s">
        <v>458</v>
      </c>
      <c r="M13" s="10" t="s">
        <v>458</v>
      </c>
      <c r="N13" s="7">
        <v>6.4</v>
      </c>
      <c r="O13" s="7">
        <v>7.9</v>
      </c>
      <c r="P13" s="7">
        <v>12</v>
      </c>
      <c r="Q13" s="7">
        <v>13.4</v>
      </c>
      <c r="R13" s="7">
        <v>27.5</v>
      </c>
      <c r="S13" s="7">
        <v>63.3</v>
      </c>
      <c r="T13" s="7">
        <v>25.9</v>
      </c>
      <c r="U13" s="7">
        <v>60.6</v>
      </c>
      <c r="V13" s="7">
        <v>67.599999999999994</v>
      </c>
      <c r="W13" s="7">
        <v>69.400000000000006</v>
      </c>
      <c r="X13" s="7">
        <v>174.7</v>
      </c>
      <c r="Y13" s="7">
        <v>385.5</v>
      </c>
      <c r="Z13" s="7">
        <v>894</v>
      </c>
      <c r="AA13" s="7">
        <v>1133.9000000000001</v>
      </c>
      <c r="AB13" s="7">
        <v>148.19999999999999</v>
      </c>
      <c r="AC13" s="7">
        <v>285.39999999999998</v>
      </c>
      <c r="AD13" s="7">
        <v>167.9</v>
      </c>
      <c r="AE13" s="7">
        <v>84.6</v>
      </c>
      <c r="AF13" s="7">
        <v>362.1</v>
      </c>
      <c r="AG13" s="7">
        <v>673</v>
      </c>
      <c r="AH13" s="7">
        <v>693.3</v>
      </c>
      <c r="AI13" s="7">
        <v>9344</v>
      </c>
      <c r="AJ13" s="7">
        <v>8371</v>
      </c>
      <c r="AK13" s="7">
        <v>1755.8</v>
      </c>
      <c r="AL13" s="7">
        <v>8821.9</v>
      </c>
      <c r="AM13" s="7">
        <v>5697.9</v>
      </c>
      <c r="AN13" s="7">
        <v>8879.7000000000007</v>
      </c>
      <c r="AO13" s="7">
        <v>13325.3</v>
      </c>
      <c r="AP13" s="8">
        <v>14711.1</v>
      </c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1034"/>
      <c r="BD13" s="1034"/>
      <c r="BE13" s="1034"/>
      <c r="BF13" s="1034"/>
      <c r="BG13" s="10"/>
      <c r="BH13" s="10"/>
      <c r="BI13" s="10"/>
      <c r="BJ13" s="10"/>
    </row>
    <row r="14" spans="1:62" s="5" customFormat="1" ht="18" customHeight="1">
      <c r="A14" s="1173" t="s">
        <v>17</v>
      </c>
      <c r="B14" s="6">
        <v>109.33</v>
      </c>
      <c r="C14" s="6">
        <v>117.126</v>
      </c>
      <c r="D14" s="6">
        <v>148.78200000000001</v>
      </c>
      <c r="E14" s="6">
        <v>170.5</v>
      </c>
      <c r="F14" s="6">
        <v>222.95599999999999</v>
      </c>
      <c r="G14" s="6">
        <v>232.608</v>
      </c>
      <c r="H14" s="6">
        <v>245.56200000000001</v>
      </c>
      <c r="I14" s="6">
        <v>241.50800000000001</v>
      </c>
      <c r="J14" s="6">
        <v>222.84</v>
      </c>
      <c r="K14" s="6">
        <v>249.744</v>
      </c>
      <c r="L14" s="6">
        <v>351.7</v>
      </c>
      <c r="M14" s="6">
        <v>502</v>
      </c>
      <c r="N14" s="6">
        <v>628.70000000000005</v>
      </c>
      <c r="O14" s="6">
        <v>753.6</v>
      </c>
      <c r="P14" s="6">
        <v>966.7</v>
      </c>
      <c r="Q14" s="6">
        <v>1671.8</v>
      </c>
      <c r="R14" s="6">
        <v>2464.4</v>
      </c>
      <c r="S14" s="6">
        <v>3808.4</v>
      </c>
      <c r="T14" s="6">
        <v>4513</v>
      </c>
      <c r="U14" s="6">
        <v>5399.6</v>
      </c>
      <c r="V14" s="6">
        <v>7457.8</v>
      </c>
      <c r="W14" s="6">
        <v>9670.5</v>
      </c>
      <c r="X14" s="6">
        <v>11611.4</v>
      </c>
      <c r="Y14" s="6">
        <v>12237.8</v>
      </c>
      <c r="Z14" s="6">
        <v>12895.3</v>
      </c>
      <c r="AA14" s="6">
        <v>14139</v>
      </c>
      <c r="AB14" s="6">
        <v>18299.900000000001</v>
      </c>
      <c r="AC14" s="6">
        <v>21892.5</v>
      </c>
      <c r="AD14" s="6">
        <v>25472.5</v>
      </c>
      <c r="AE14" s="6">
        <v>29643.9</v>
      </c>
      <c r="AF14" s="6">
        <v>35436.6</v>
      </c>
      <c r="AG14" s="6">
        <v>42079</v>
      </c>
      <c r="AH14" s="6">
        <v>79958.923815150003</v>
      </c>
      <c r="AI14" s="6">
        <v>95529.691306640001</v>
      </c>
      <c r="AJ14" s="6">
        <v>151000.27246511</v>
      </c>
      <c r="AK14" s="6">
        <v>211358.60386484</v>
      </c>
      <c r="AL14" s="6">
        <v>260613.48549017997</v>
      </c>
      <c r="AM14" s="6">
        <v>319512.23688147997</v>
      </c>
      <c r="AN14" s="6">
        <v>372574.1</v>
      </c>
      <c r="AO14" s="6">
        <v>455205.19475379999</v>
      </c>
      <c r="AP14" s="6">
        <v>596001.5</v>
      </c>
      <c r="AQ14" s="13">
        <v>854999.32502300013</v>
      </c>
      <c r="AR14" s="13">
        <v>955762.1</v>
      </c>
      <c r="AS14" s="13">
        <v>1211993.3999999999</v>
      </c>
      <c r="AT14" s="13">
        <v>1534447.77865436</v>
      </c>
      <c r="AU14" s="6">
        <v>2007355.82</v>
      </c>
      <c r="AV14" s="6">
        <v>2650821.47473124</v>
      </c>
      <c r="AW14" s="6">
        <v>5079383</v>
      </c>
      <c r="AX14" s="6">
        <v>8059548.9170872997</v>
      </c>
      <c r="AY14" s="6">
        <v>8226442.5551741291</v>
      </c>
      <c r="AZ14" s="6">
        <v>8556944.652826</v>
      </c>
      <c r="BA14" s="6">
        <v>9811363.2654515803</v>
      </c>
      <c r="BB14" s="6">
        <v>10219336.111653106</v>
      </c>
      <c r="BC14" s="1032">
        <v>10050671.903727002</v>
      </c>
      <c r="BD14" s="1032">
        <v>10102817.500668909</v>
      </c>
      <c r="BE14" s="1032">
        <v>10336114.783796389</v>
      </c>
      <c r="BF14" s="1032">
        <v>9830344.0798828378</v>
      </c>
      <c r="BG14" s="6">
        <v>9446946.3160996791</v>
      </c>
      <c r="BH14" s="6">
        <v>9957949.8844340686</v>
      </c>
      <c r="BI14" s="6">
        <v>11110737.014687672</v>
      </c>
      <c r="BJ14" s="6">
        <v>14183591.816325691</v>
      </c>
    </row>
    <row r="15" spans="1:62" s="5" customFormat="1" ht="18" customHeight="1">
      <c r="A15" s="1174" t="s">
        <v>14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1.1000000000000001</v>
      </c>
      <c r="M15" s="7">
        <v>1.1000000000000001</v>
      </c>
      <c r="N15" s="7">
        <v>1.1000000000000001</v>
      </c>
      <c r="O15" s="7">
        <v>5.0999999999999996</v>
      </c>
      <c r="P15" s="7">
        <v>5.0999999999999996</v>
      </c>
      <c r="Q15" s="7">
        <v>15.1</v>
      </c>
      <c r="R15" s="7">
        <v>15.1</v>
      </c>
      <c r="S15" s="7">
        <v>92.5</v>
      </c>
      <c r="T15" s="7">
        <v>29.2</v>
      </c>
      <c r="U15" s="7">
        <v>187.2</v>
      </c>
      <c r="V15" s="7">
        <v>226.8</v>
      </c>
      <c r="W15" s="7">
        <v>265.5</v>
      </c>
      <c r="X15" s="7">
        <v>273.39999999999998</v>
      </c>
      <c r="Y15" s="7">
        <v>311.39999999999998</v>
      </c>
      <c r="Z15" s="7">
        <v>337.8</v>
      </c>
      <c r="AA15" s="7">
        <v>360.7</v>
      </c>
      <c r="AB15" s="7">
        <v>362.4</v>
      </c>
      <c r="AC15" s="7">
        <v>542.6</v>
      </c>
      <c r="AD15" s="7">
        <v>643.70000000000005</v>
      </c>
      <c r="AE15" s="7">
        <v>644.9</v>
      </c>
      <c r="AF15" s="7">
        <v>670.4</v>
      </c>
      <c r="AG15" s="7">
        <v>746.4</v>
      </c>
      <c r="AH15" s="7">
        <v>4502.6238151500002</v>
      </c>
      <c r="AI15" s="7">
        <v>6708.6913066400011</v>
      </c>
      <c r="AJ15" s="7">
        <v>7483.4724651099996</v>
      </c>
      <c r="AK15" s="7">
        <v>7268.0038648399996</v>
      </c>
      <c r="AL15" s="7">
        <v>5760.3854901800005</v>
      </c>
      <c r="AM15" s="7">
        <v>8153.8368814799996</v>
      </c>
      <c r="AN15" s="7">
        <v>6030</v>
      </c>
      <c r="AO15" s="7">
        <v>6150.8947538000002</v>
      </c>
      <c r="AP15" s="7">
        <v>8001.6</v>
      </c>
      <c r="AQ15" s="10">
        <v>10513.125023000001</v>
      </c>
      <c r="AR15" s="10">
        <v>7298</v>
      </c>
      <c r="AS15" s="10">
        <v>8794.3799999999992</v>
      </c>
      <c r="AT15" s="10">
        <v>15205.078654359999</v>
      </c>
      <c r="AU15" s="14">
        <v>16209.4</v>
      </c>
      <c r="AV15" s="7">
        <v>41532.074731240005</v>
      </c>
      <c r="AW15" s="7">
        <v>258687.2</v>
      </c>
      <c r="AX15" s="7">
        <v>260148.80382626</v>
      </c>
      <c r="AY15" s="7">
        <v>313611.62260223995</v>
      </c>
      <c r="AZ15" s="7">
        <v>336124.95454940997</v>
      </c>
      <c r="BA15" s="7">
        <v>445686.84708700998</v>
      </c>
      <c r="BB15" s="7">
        <v>551459.43415292993</v>
      </c>
      <c r="BC15" s="1033">
        <v>438681.91702210996</v>
      </c>
      <c r="BD15" s="1033">
        <v>396545.27381158003</v>
      </c>
      <c r="BE15" s="1033">
        <v>564780.92457718996</v>
      </c>
      <c r="BF15" s="1033">
        <v>632171.02236176003</v>
      </c>
      <c r="BG15" s="14">
        <v>437507.46033380996</v>
      </c>
      <c r="BH15" s="14">
        <v>726392.49832609994</v>
      </c>
      <c r="BI15" s="14">
        <v>870333.52811066993</v>
      </c>
      <c r="BJ15" s="14">
        <v>4569146.0178365698</v>
      </c>
    </row>
    <row r="16" spans="1:62" s="5" customFormat="1" ht="18" customHeight="1">
      <c r="A16" s="1174" t="s">
        <v>15</v>
      </c>
      <c r="B16" s="7">
        <v>109.33</v>
      </c>
      <c r="C16" s="7">
        <v>117.126</v>
      </c>
      <c r="D16" s="7">
        <v>148.78200000000001</v>
      </c>
      <c r="E16" s="7">
        <v>170.5</v>
      </c>
      <c r="F16" s="7">
        <v>222.95599999999999</v>
      </c>
      <c r="G16" s="7">
        <v>232.608</v>
      </c>
      <c r="H16" s="7">
        <v>245.56200000000001</v>
      </c>
      <c r="I16" s="7">
        <v>241.50800000000001</v>
      </c>
      <c r="J16" s="7">
        <v>222.84</v>
      </c>
      <c r="K16" s="7">
        <v>249.744</v>
      </c>
      <c r="L16" s="7">
        <v>350.6</v>
      </c>
      <c r="M16" s="7">
        <v>500.9</v>
      </c>
      <c r="N16" s="7">
        <v>614.9</v>
      </c>
      <c r="O16" s="7">
        <v>748</v>
      </c>
      <c r="P16" s="7">
        <v>936.8</v>
      </c>
      <c r="Q16" s="7">
        <v>1576.4</v>
      </c>
      <c r="R16" s="7">
        <v>2368.1</v>
      </c>
      <c r="S16" s="7">
        <v>3596.2</v>
      </c>
      <c r="T16" s="7">
        <v>4312.6000000000004</v>
      </c>
      <c r="U16" s="7">
        <v>4999.5</v>
      </c>
      <c r="V16" s="7">
        <v>6860.1</v>
      </c>
      <c r="W16" s="7">
        <v>8818.5</v>
      </c>
      <c r="X16" s="7">
        <v>10459.4</v>
      </c>
      <c r="Y16" s="7">
        <v>10849.1</v>
      </c>
      <c r="Z16" s="7">
        <v>11309.5</v>
      </c>
      <c r="AA16" s="7">
        <v>12326.1</v>
      </c>
      <c r="AB16" s="7">
        <v>15609</v>
      </c>
      <c r="AC16" s="7">
        <v>17665.599999999999</v>
      </c>
      <c r="AD16" s="7">
        <v>19716.7</v>
      </c>
      <c r="AE16" s="7">
        <v>22326.400000000001</v>
      </c>
      <c r="AF16" s="7">
        <v>26565.8</v>
      </c>
      <c r="AG16" s="7">
        <v>30531.3</v>
      </c>
      <c r="AH16" s="7">
        <v>53510.2</v>
      </c>
      <c r="AI16" s="7">
        <v>63559.7</v>
      </c>
      <c r="AJ16" s="7">
        <v>111891.8</v>
      </c>
      <c r="AK16" s="7">
        <v>164071.9</v>
      </c>
      <c r="AL16" s="7">
        <v>201740.3</v>
      </c>
      <c r="AM16" s="7">
        <v>255302.9</v>
      </c>
      <c r="AN16" s="7">
        <v>300172.59999999998</v>
      </c>
      <c r="AO16" s="7">
        <v>392603</v>
      </c>
      <c r="AP16" s="7">
        <v>527948.5</v>
      </c>
      <c r="AQ16" s="10">
        <v>844486.2</v>
      </c>
      <c r="AR16" s="10">
        <v>948464.1</v>
      </c>
      <c r="AS16" s="10">
        <v>1203199</v>
      </c>
      <c r="AT16" s="10">
        <v>1519242.7</v>
      </c>
      <c r="AU16" s="14">
        <v>1991146.42</v>
      </c>
      <c r="AV16" s="7">
        <v>2609289.4</v>
      </c>
      <c r="AW16" s="7">
        <v>4820695.7</v>
      </c>
      <c r="AX16" s="7">
        <v>7799400.1132610394</v>
      </c>
      <c r="AY16" s="7">
        <v>7912830.9325718889</v>
      </c>
      <c r="AZ16" s="7">
        <v>8220819.6982765896</v>
      </c>
      <c r="BA16" s="7">
        <v>9365676.4183645695</v>
      </c>
      <c r="BB16" s="7">
        <v>9667876.6775001772</v>
      </c>
      <c r="BC16" s="1033">
        <v>9611989.9867048915</v>
      </c>
      <c r="BD16" s="1033">
        <v>9706272.2268573288</v>
      </c>
      <c r="BE16" s="1033">
        <v>9771333.859219199</v>
      </c>
      <c r="BF16" s="1033">
        <v>9198173.0575210787</v>
      </c>
      <c r="BG16" s="14">
        <v>9009438.8557658698</v>
      </c>
      <c r="BH16" s="14">
        <v>9231557.3861079682</v>
      </c>
      <c r="BI16" s="14">
        <v>10240403.486577002</v>
      </c>
      <c r="BJ16" s="14">
        <v>9614445.7984891199</v>
      </c>
    </row>
    <row r="17" spans="1:62" s="5" customFormat="1" ht="18" customHeight="1">
      <c r="A17" s="1174" t="s">
        <v>16</v>
      </c>
      <c r="B17" s="10" t="s">
        <v>458</v>
      </c>
      <c r="C17" s="10" t="s">
        <v>458</v>
      </c>
      <c r="D17" s="10" t="s">
        <v>458</v>
      </c>
      <c r="E17" s="10" t="s">
        <v>458</v>
      </c>
      <c r="F17" s="10" t="s">
        <v>458</v>
      </c>
      <c r="G17" s="10" t="s">
        <v>458</v>
      </c>
      <c r="H17" s="10" t="s">
        <v>458</v>
      </c>
      <c r="I17" s="10" t="s">
        <v>458</v>
      </c>
      <c r="J17" s="10" t="s">
        <v>458</v>
      </c>
      <c r="K17" s="10" t="s">
        <v>458</v>
      </c>
      <c r="L17" s="10" t="s">
        <v>458</v>
      </c>
      <c r="M17" s="10" t="s">
        <v>458</v>
      </c>
      <c r="N17" s="7">
        <v>12.7</v>
      </c>
      <c r="O17" s="7">
        <v>0.5</v>
      </c>
      <c r="P17" s="7">
        <v>24.8</v>
      </c>
      <c r="Q17" s="7">
        <v>80.3</v>
      </c>
      <c r="R17" s="7">
        <v>81.2</v>
      </c>
      <c r="S17" s="7">
        <v>119.7</v>
      </c>
      <c r="T17" s="7">
        <v>171.2</v>
      </c>
      <c r="U17" s="7">
        <v>212.9</v>
      </c>
      <c r="V17" s="7">
        <v>370.9</v>
      </c>
      <c r="W17" s="7">
        <v>586.5</v>
      </c>
      <c r="X17" s="7">
        <v>878.6</v>
      </c>
      <c r="Y17" s="7">
        <v>1077.3</v>
      </c>
      <c r="Z17" s="7">
        <v>1248</v>
      </c>
      <c r="AA17" s="7">
        <v>1452.2</v>
      </c>
      <c r="AB17" s="7">
        <v>2328.5</v>
      </c>
      <c r="AC17" s="7">
        <v>3684.3</v>
      </c>
      <c r="AD17" s="7">
        <v>5112.1000000000004</v>
      </c>
      <c r="AE17" s="7">
        <v>6672.6</v>
      </c>
      <c r="AF17" s="7">
        <v>8200.4</v>
      </c>
      <c r="AG17" s="7">
        <v>10801.3</v>
      </c>
      <c r="AH17" s="7">
        <v>21946.1</v>
      </c>
      <c r="AI17" s="7">
        <v>25261.3</v>
      </c>
      <c r="AJ17" s="7">
        <v>31625</v>
      </c>
      <c r="AK17" s="7">
        <v>40018.699999999997</v>
      </c>
      <c r="AL17" s="7">
        <v>53112.800000000003</v>
      </c>
      <c r="AM17" s="7">
        <v>56055.5</v>
      </c>
      <c r="AN17" s="7">
        <v>66371.5</v>
      </c>
      <c r="AO17" s="7">
        <v>56451.3</v>
      </c>
      <c r="AP17" s="7">
        <v>60051.4</v>
      </c>
      <c r="AQ17" s="10"/>
      <c r="AR17" s="10"/>
      <c r="AS17" s="10"/>
      <c r="AT17" s="10"/>
      <c r="AU17" s="14"/>
      <c r="AV17" s="7"/>
      <c r="AW17" s="7"/>
      <c r="AX17" s="7"/>
      <c r="AY17" s="10"/>
      <c r="AZ17" s="10"/>
      <c r="BA17" s="10"/>
      <c r="BB17" s="10"/>
      <c r="BC17" s="1034"/>
      <c r="BD17" s="1034"/>
      <c r="BE17" s="1034"/>
      <c r="BF17" s="1034"/>
      <c r="BG17" s="984"/>
      <c r="BH17" s="984">
        <v>0</v>
      </c>
      <c r="BI17" s="984">
        <v>0</v>
      </c>
      <c r="BJ17" s="984">
        <v>0</v>
      </c>
    </row>
    <row r="18" spans="1:62" s="5" customFormat="1" ht="18" customHeight="1">
      <c r="A18" s="1176" t="s">
        <v>18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6">
        <v>0</v>
      </c>
      <c r="AG18" s="6">
        <v>0</v>
      </c>
      <c r="AH18" s="6">
        <v>1512.7803247800002</v>
      </c>
      <c r="AI18" s="6">
        <v>1543.54955526</v>
      </c>
      <c r="AJ18" s="6">
        <v>2241.01221162</v>
      </c>
      <c r="AK18" s="6">
        <v>2933.9487528699997</v>
      </c>
      <c r="AL18" s="6">
        <v>3530.1534520500004</v>
      </c>
      <c r="AM18" s="6">
        <v>1481.9</v>
      </c>
      <c r="AN18" s="6">
        <v>941.3</v>
      </c>
      <c r="AO18" s="6">
        <v>2101.8000000000002</v>
      </c>
      <c r="AP18" s="16">
        <v>7564.3</v>
      </c>
      <c r="AQ18" s="13">
        <v>26796.400000000001</v>
      </c>
      <c r="AR18" s="13">
        <v>17326.599999999999</v>
      </c>
      <c r="AS18" s="13">
        <v>20234.900000000001</v>
      </c>
      <c r="AT18" s="13">
        <v>24631.8</v>
      </c>
      <c r="AU18" s="6">
        <v>54526.6</v>
      </c>
      <c r="AV18" s="6">
        <v>80652.399999999994</v>
      </c>
      <c r="AW18" s="6">
        <v>87753.600000000006</v>
      </c>
      <c r="AX18" s="6">
        <v>149765.13917076</v>
      </c>
      <c r="AY18" s="6">
        <v>210869.76057035002</v>
      </c>
      <c r="AZ18" s="6">
        <v>251661.16444734001</v>
      </c>
      <c r="BA18" s="6">
        <v>294951.66490983998</v>
      </c>
      <c r="BB18" s="6">
        <v>310324.27024071</v>
      </c>
      <c r="BC18" s="1032">
        <v>321814.42092116998</v>
      </c>
      <c r="BD18" s="1032">
        <v>319167.11097302998</v>
      </c>
      <c r="BE18" s="1032">
        <v>341241.20105281001</v>
      </c>
      <c r="BF18" s="1032">
        <v>369809.82430045994</v>
      </c>
      <c r="BG18" s="6">
        <v>376771.66840172996</v>
      </c>
      <c r="BH18" s="6">
        <v>420237.94762073999</v>
      </c>
      <c r="BI18" s="6">
        <v>400160.82640396</v>
      </c>
      <c r="BJ18" s="6">
        <v>513218.65656525001</v>
      </c>
    </row>
    <row r="19" spans="1:62" s="5" customFormat="1" ht="18" customHeight="1">
      <c r="A19" s="1177" t="s">
        <v>14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  <c r="AE19" s="17">
        <v>0</v>
      </c>
      <c r="AF19" s="7">
        <v>0</v>
      </c>
      <c r="AG19" s="7">
        <v>0</v>
      </c>
      <c r="AH19" s="7">
        <v>93.680324779999992</v>
      </c>
      <c r="AI19" s="7">
        <v>11.849555259999999</v>
      </c>
      <c r="AJ19" s="7">
        <v>123.71221162000001</v>
      </c>
      <c r="AK19" s="7">
        <v>24.748752870000001</v>
      </c>
      <c r="AL19" s="7">
        <v>2.35345205</v>
      </c>
      <c r="AM19" s="7">
        <v>6.5</v>
      </c>
      <c r="AN19" s="7">
        <v>6.5</v>
      </c>
      <c r="AO19" s="7">
        <v>6.5</v>
      </c>
      <c r="AP19" s="8">
        <v>6.5</v>
      </c>
      <c r="AQ19" s="10">
        <v>0</v>
      </c>
      <c r="AR19" s="10">
        <v>0</v>
      </c>
      <c r="AS19" s="10">
        <v>0</v>
      </c>
      <c r="AT19" s="10">
        <v>0</v>
      </c>
      <c r="AU19" s="7">
        <v>0</v>
      </c>
      <c r="AV19" s="9">
        <v>0</v>
      </c>
      <c r="AW19" s="7">
        <v>0</v>
      </c>
      <c r="AX19" s="9">
        <v>0</v>
      </c>
      <c r="AY19" s="7">
        <v>0</v>
      </c>
      <c r="AZ19" s="7">
        <v>0</v>
      </c>
      <c r="BA19" s="7">
        <v>0</v>
      </c>
      <c r="BB19" s="7">
        <v>0</v>
      </c>
      <c r="BC19" s="1033">
        <v>0</v>
      </c>
      <c r="BD19" s="1033">
        <v>0</v>
      </c>
      <c r="BE19" s="1033">
        <v>0</v>
      </c>
      <c r="BF19" s="1033">
        <v>0</v>
      </c>
      <c r="BG19" s="7">
        <v>0</v>
      </c>
      <c r="BH19" s="7">
        <v>0</v>
      </c>
      <c r="BI19" s="7">
        <v>0</v>
      </c>
      <c r="BJ19" s="7">
        <v>0</v>
      </c>
    </row>
    <row r="20" spans="1:62" s="5" customFormat="1" ht="18" customHeight="1">
      <c r="A20" s="1177" t="s">
        <v>15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E20" s="17">
        <v>0</v>
      </c>
      <c r="AF20" s="7">
        <v>0</v>
      </c>
      <c r="AG20" s="7">
        <v>0</v>
      </c>
      <c r="AH20" s="7">
        <v>1253.2</v>
      </c>
      <c r="AI20" s="7">
        <v>1498.9</v>
      </c>
      <c r="AJ20" s="7">
        <v>1883.5</v>
      </c>
      <c r="AK20" s="7">
        <v>2650</v>
      </c>
      <c r="AL20" s="7">
        <v>3293.3</v>
      </c>
      <c r="AM20" s="7">
        <v>1419.8</v>
      </c>
      <c r="AN20" s="7">
        <v>827.7</v>
      </c>
      <c r="AO20" s="7">
        <v>2095</v>
      </c>
      <c r="AP20" s="8">
        <v>7500.6</v>
      </c>
      <c r="AQ20" s="10">
        <v>26796.400000000001</v>
      </c>
      <c r="AR20" s="10">
        <v>17326.599999999999</v>
      </c>
      <c r="AS20" s="10">
        <v>20234.900000000001</v>
      </c>
      <c r="AT20" s="10">
        <v>24631.8</v>
      </c>
      <c r="AU20" s="7">
        <v>54526.6</v>
      </c>
      <c r="AV20" s="9">
        <v>80652.399999999994</v>
      </c>
      <c r="AW20" s="9">
        <v>87753.600000000006</v>
      </c>
      <c r="AX20" s="9">
        <v>149765.13917076</v>
      </c>
      <c r="AY20" s="7">
        <v>210869.76057035002</v>
      </c>
      <c r="AZ20" s="7">
        <v>251661.16444734001</v>
      </c>
      <c r="BA20" s="7">
        <v>294951.66490983998</v>
      </c>
      <c r="BB20" s="9">
        <v>310324.27024071</v>
      </c>
      <c r="BC20" s="1033">
        <v>321814.42092116998</v>
      </c>
      <c r="BD20" s="1033">
        <v>319167.11097302998</v>
      </c>
      <c r="BE20" s="1033">
        <v>341241.20105281001</v>
      </c>
      <c r="BF20" s="1035">
        <v>369809.82430045994</v>
      </c>
      <c r="BG20" s="7">
        <v>376771.66840172996</v>
      </c>
      <c r="BH20" s="7">
        <v>420237.94762073999</v>
      </c>
      <c r="BI20" s="7">
        <v>400160.82640396</v>
      </c>
      <c r="BJ20" s="9">
        <v>513218.65656525001</v>
      </c>
    </row>
    <row r="21" spans="1:62" s="5" customFormat="1" ht="18" customHeight="1">
      <c r="A21" s="1177" t="s">
        <v>16</v>
      </c>
      <c r="B21" s="10" t="s">
        <v>458</v>
      </c>
      <c r="C21" s="10" t="s">
        <v>458</v>
      </c>
      <c r="D21" s="10" t="s">
        <v>458</v>
      </c>
      <c r="E21" s="10" t="s">
        <v>458</v>
      </c>
      <c r="F21" s="10" t="s">
        <v>458</v>
      </c>
      <c r="G21" s="10" t="s">
        <v>458</v>
      </c>
      <c r="H21" s="10" t="s">
        <v>458</v>
      </c>
      <c r="I21" s="10" t="s">
        <v>458</v>
      </c>
      <c r="J21" s="10" t="s">
        <v>458</v>
      </c>
      <c r="K21" s="10" t="s">
        <v>458</v>
      </c>
      <c r="L21" s="10" t="s">
        <v>458</v>
      </c>
      <c r="M21" s="10" t="s">
        <v>458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7">
        <v>0</v>
      </c>
      <c r="AG21" s="7">
        <v>0</v>
      </c>
      <c r="AH21" s="7">
        <v>165.9</v>
      </c>
      <c r="AI21" s="7">
        <v>32.799999999999997</v>
      </c>
      <c r="AJ21" s="7">
        <v>233.8</v>
      </c>
      <c r="AK21" s="7">
        <v>259.2</v>
      </c>
      <c r="AL21" s="7">
        <v>234.5</v>
      </c>
      <c r="AM21" s="7">
        <v>55.6</v>
      </c>
      <c r="AN21" s="7">
        <v>107.1</v>
      </c>
      <c r="AO21" s="7">
        <v>0.3</v>
      </c>
      <c r="AP21" s="8">
        <v>57.2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9">
        <v>0</v>
      </c>
      <c r="AW21" s="9">
        <v>0</v>
      </c>
      <c r="AX21" s="9"/>
      <c r="AY21" s="10"/>
      <c r="AZ21" s="10"/>
      <c r="BA21" s="10"/>
      <c r="BB21" s="9"/>
      <c r="BC21" s="1034"/>
      <c r="BD21" s="1034"/>
      <c r="BE21" s="1034"/>
      <c r="BF21" s="1035"/>
      <c r="BG21" s="10"/>
      <c r="BH21" s="10"/>
      <c r="BI21" s="10"/>
      <c r="BJ21" s="9"/>
    </row>
    <row r="22" spans="1:62" s="5" customFormat="1" ht="18" customHeight="1">
      <c r="A22" s="1176" t="s">
        <v>19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6">
        <v>0</v>
      </c>
      <c r="AG22" s="6">
        <v>0</v>
      </c>
      <c r="AH22" s="6">
        <v>2347.4434903699998</v>
      </c>
      <c r="AI22" s="6">
        <v>2746.8417513800005</v>
      </c>
      <c r="AJ22" s="6">
        <v>3655.3602534899996</v>
      </c>
      <c r="AK22" s="6">
        <v>3479.5551119699999</v>
      </c>
      <c r="AL22" s="6">
        <v>1524.53203813</v>
      </c>
      <c r="AM22" s="6">
        <v>1453.0368814799999</v>
      </c>
      <c r="AN22" s="6">
        <v>926.1</v>
      </c>
      <c r="AO22" s="6">
        <v>692.29475379999997</v>
      </c>
      <c r="AP22" s="6">
        <v>951</v>
      </c>
      <c r="AQ22" s="13">
        <v>1080.0513805800001</v>
      </c>
      <c r="AR22" s="13">
        <v>164.3</v>
      </c>
      <c r="AS22" s="13">
        <v>212</v>
      </c>
      <c r="AT22" s="13">
        <v>1930.8</v>
      </c>
      <c r="AU22" s="6">
        <v>2449.4</v>
      </c>
      <c r="AV22" s="6">
        <v>13249.363450000001</v>
      </c>
      <c r="AW22" s="6">
        <v>22662.1</v>
      </c>
      <c r="AX22" s="6">
        <v>0</v>
      </c>
      <c r="AY22" s="6">
        <v>0</v>
      </c>
      <c r="AZ22" s="6">
        <v>0</v>
      </c>
      <c r="BA22" s="6">
        <v>0</v>
      </c>
      <c r="BB22" s="6">
        <v>13249.363449780001</v>
      </c>
      <c r="BC22" s="1032">
        <v>13249.363449780001</v>
      </c>
      <c r="BD22" s="1032">
        <v>0</v>
      </c>
      <c r="BE22" s="1032">
        <v>0</v>
      </c>
      <c r="BF22" s="1032">
        <v>0</v>
      </c>
      <c r="BG22" s="6">
        <v>0</v>
      </c>
      <c r="BH22" s="6">
        <v>0</v>
      </c>
      <c r="BI22" s="6">
        <v>0</v>
      </c>
      <c r="BJ22" s="6">
        <v>0</v>
      </c>
    </row>
    <row r="23" spans="1:62" s="5" customFormat="1" ht="18" customHeight="1">
      <c r="A23" s="1177" t="s">
        <v>14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7">
        <v>0</v>
      </c>
      <c r="AG23" s="7">
        <v>0</v>
      </c>
      <c r="AH23" s="7">
        <v>2347.4434903699998</v>
      </c>
      <c r="AI23" s="7">
        <v>2746.8417513800005</v>
      </c>
      <c r="AJ23" s="7">
        <v>3655.3602534899996</v>
      </c>
      <c r="AK23" s="7">
        <v>3479.5551119699999</v>
      </c>
      <c r="AL23" s="7">
        <v>1524.53203813</v>
      </c>
      <c r="AM23" s="7">
        <v>1453.0368814799999</v>
      </c>
      <c r="AN23" s="7">
        <v>926.1</v>
      </c>
      <c r="AO23" s="7">
        <v>692.29475379999997</v>
      </c>
      <c r="AP23" s="8">
        <v>951</v>
      </c>
      <c r="AQ23" s="7">
        <v>1080.0513805800001</v>
      </c>
      <c r="AR23" s="7">
        <v>164.3</v>
      </c>
      <c r="AS23" s="7">
        <v>212</v>
      </c>
      <c r="AT23" s="7">
        <v>1930.8</v>
      </c>
      <c r="AU23" s="7">
        <v>2449.4</v>
      </c>
      <c r="AV23" s="9">
        <v>13249.363450000001</v>
      </c>
      <c r="AW23" s="12">
        <v>22662.1</v>
      </c>
      <c r="AX23" s="9">
        <v>0</v>
      </c>
      <c r="AY23" s="9">
        <v>0</v>
      </c>
      <c r="AZ23" s="9">
        <v>0</v>
      </c>
      <c r="BA23" s="9">
        <v>0</v>
      </c>
      <c r="BB23" s="9">
        <v>13249.363449780001</v>
      </c>
      <c r="BC23" s="1035">
        <v>13249.363449780001</v>
      </c>
      <c r="BD23" s="1035">
        <v>0</v>
      </c>
      <c r="BE23" s="1035">
        <v>0</v>
      </c>
      <c r="BF23" s="1035">
        <v>0</v>
      </c>
      <c r="BG23" s="9">
        <v>0</v>
      </c>
      <c r="BH23" s="9">
        <v>0</v>
      </c>
      <c r="BI23" s="9">
        <v>0</v>
      </c>
      <c r="BJ23" s="9">
        <v>0</v>
      </c>
    </row>
    <row r="24" spans="1:62" s="5" customFormat="1" ht="18" customHeight="1">
      <c r="A24" s="1177" t="s">
        <v>15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8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9">
        <v>0</v>
      </c>
      <c r="AW24" s="9">
        <v>0</v>
      </c>
      <c r="AX24" s="9"/>
      <c r="AY24" s="7"/>
      <c r="AZ24" s="7"/>
      <c r="BA24" s="7"/>
      <c r="BB24" s="9"/>
      <c r="BC24" s="1033"/>
      <c r="BD24" s="1033"/>
      <c r="BE24" s="1033"/>
      <c r="BF24" s="1033"/>
      <c r="BG24" s="7"/>
      <c r="BH24" s="7"/>
      <c r="BI24" s="7"/>
      <c r="BJ24" s="7"/>
    </row>
    <row r="25" spans="1:62" s="5" customFormat="1" ht="18" customHeight="1">
      <c r="A25" s="1177" t="s">
        <v>16</v>
      </c>
      <c r="B25" s="10" t="s">
        <v>458</v>
      </c>
      <c r="C25" s="10" t="s">
        <v>458</v>
      </c>
      <c r="D25" s="10" t="s">
        <v>458</v>
      </c>
      <c r="E25" s="10" t="s">
        <v>458</v>
      </c>
      <c r="F25" s="10" t="s">
        <v>458</v>
      </c>
      <c r="G25" s="10" t="s">
        <v>458</v>
      </c>
      <c r="H25" s="10" t="s">
        <v>458</v>
      </c>
      <c r="I25" s="10" t="s">
        <v>458</v>
      </c>
      <c r="J25" s="10" t="s">
        <v>458</v>
      </c>
      <c r="K25" s="10" t="s">
        <v>458</v>
      </c>
      <c r="L25" s="10" t="s">
        <v>458</v>
      </c>
      <c r="M25" s="10" t="s">
        <v>458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8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9">
        <v>0</v>
      </c>
      <c r="AW25" s="9">
        <v>0</v>
      </c>
      <c r="AX25" s="9"/>
      <c r="AY25" s="10"/>
      <c r="AZ25" s="10"/>
      <c r="BA25" s="10"/>
      <c r="BB25" s="10"/>
      <c r="BC25" s="1034"/>
      <c r="BD25" s="1034"/>
      <c r="BE25" s="1034"/>
      <c r="BF25" s="1034"/>
      <c r="BG25" s="10"/>
      <c r="BH25" s="10"/>
      <c r="BI25" s="10"/>
      <c r="BJ25" s="10"/>
    </row>
    <row r="26" spans="1:62" s="5" customFormat="1" ht="18" customHeight="1">
      <c r="A26" s="1176" t="s">
        <v>20</v>
      </c>
      <c r="B26" s="6">
        <v>109.33</v>
      </c>
      <c r="C26" s="6">
        <v>117.126</v>
      </c>
      <c r="D26" s="6">
        <v>148.78200000000001</v>
      </c>
      <c r="E26" s="6">
        <v>170.5</v>
      </c>
      <c r="F26" s="6">
        <v>222.95599999999999</v>
      </c>
      <c r="G26" s="6">
        <v>232.608</v>
      </c>
      <c r="H26" s="6">
        <v>245.56200000000001</v>
      </c>
      <c r="I26" s="6">
        <v>241.50800000000001</v>
      </c>
      <c r="J26" s="6">
        <v>222.84</v>
      </c>
      <c r="K26" s="6">
        <v>249.744</v>
      </c>
      <c r="L26" s="6">
        <v>351.7</v>
      </c>
      <c r="M26" s="6">
        <v>502</v>
      </c>
      <c r="N26" s="6">
        <v>628.70000000000005</v>
      </c>
      <c r="O26" s="6">
        <v>753.6</v>
      </c>
      <c r="P26" s="6">
        <v>966.7</v>
      </c>
      <c r="Q26" s="6">
        <v>1671.8</v>
      </c>
      <c r="R26" s="6">
        <v>2464.4</v>
      </c>
      <c r="S26" s="6">
        <v>3808.4</v>
      </c>
      <c r="T26" s="6">
        <v>4513</v>
      </c>
      <c r="U26" s="6">
        <v>5399.6</v>
      </c>
      <c r="V26" s="6">
        <v>7457.8</v>
      </c>
      <c r="W26" s="6">
        <v>9670.5</v>
      </c>
      <c r="X26" s="6">
        <v>11611.4</v>
      </c>
      <c r="Y26" s="6">
        <v>12237.8</v>
      </c>
      <c r="Z26" s="6">
        <v>12895.3</v>
      </c>
      <c r="AA26" s="6">
        <v>14139</v>
      </c>
      <c r="AB26" s="6">
        <v>18299.900000000001</v>
      </c>
      <c r="AC26" s="6">
        <v>21892.5</v>
      </c>
      <c r="AD26" s="6">
        <v>25472.5</v>
      </c>
      <c r="AE26" s="6">
        <v>29643.9</v>
      </c>
      <c r="AF26" s="6">
        <v>35436.6</v>
      </c>
      <c r="AG26" s="6">
        <v>42079</v>
      </c>
      <c r="AH26" s="6">
        <v>76098.7</v>
      </c>
      <c r="AI26" s="6">
        <v>91239.3</v>
      </c>
      <c r="AJ26" s="6">
        <v>145103.9</v>
      </c>
      <c r="AK26" s="6">
        <v>204945.1</v>
      </c>
      <c r="AL26" s="6">
        <v>255558.8</v>
      </c>
      <c r="AM26" s="6">
        <v>316577.3</v>
      </c>
      <c r="AN26" s="6">
        <v>370706.7</v>
      </c>
      <c r="AO26" s="6">
        <v>452411.1</v>
      </c>
      <c r="AP26" s="13">
        <v>587486.19999999995</v>
      </c>
      <c r="AQ26" s="13">
        <v>827122.87364242005</v>
      </c>
      <c r="AR26" s="13">
        <v>938271.2</v>
      </c>
      <c r="AS26" s="13">
        <v>1191546.3</v>
      </c>
      <c r="AT26" s="13">
        <v>1507885.1786543599</v>
      </c>
      <c r="AU26" s="6">
        <v>1950379.82</v>
      </c>
      <c r="AV26" s="6">
        <v>2556919.71128124</v>
      </c>
      <c r="AW26" s="6">
        <v>4968967.27609271</v>
      </c>
      <c r="AX26" s="6">
        <v>7909783.7779165395</v>
      </c>
      <c r="AY26" s="6">
        <v>8015572.794603779</v>
      </c>
      <c r="AZ26" s="6">
        <v>8305283.4883786598</v>
      </c>
      <c r="BA26" s="6">
        <v>9516411.6005417407</v>
      </c>
      <c r="BB26" s="6">
        <v>9895762.4779626187</v>
      </c>
      <c r="BC26" s="1032">
        <v>9715608.119356053</v>
      </c>
      <c r="BD26" s="1032">
        <v>9783650.3896958791</v>
      </c>
      <c r="BE26" s="1032">
        <v>9994873.5827435795</v>
      </c>
      <c r="BF26" s="1032">
        <v>9460534.2555823773</v>
      </c>
      <c r="BG26" s="6">
        <v>9070174.6476979498</v>
      </c>
      <c r="BH26" s="6">
        <v>9537711.9368133284</v>
      </c>
      <c r="BI26" s="6">
        <v>10710576.188283712</v>
      </c>
      <c r="BJ26" s="6">
        <v>13670373.159760438</v>
      </c>
    </row>
    <row r="27" spans="1:62" s="5" customFormat="1" ht="18" customHeight="1">
      <c r="A27" s="1177" t="s">
        <v>14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1.1000000000000001</v>
      </c>
      <c r="M27" s="7">
        <v>1.1000000000000001</v>
      </c>
      <c r="N27" s="7">
        <v>1.1000000000000001</v>
      </c>
      <c r="O27" s="7">
        <v>5.0999999999999996</v>
      </c>
      <c r="P27" s="7">
        <v>5.0999999999999996</v>
      </c>
      <c r="Q27" s="7">
        <v>15.1</v>
      </c>
      <c r="R27" s="7">
        <v>15.1</v>
      </c>
      <c r="S27" s="7">
        <v>92.5</v>
      </c>
      <c r="T27" s="7">
        <v>29.2</v>
      </c>
      <c r="U27" s="7">
        <v>187.2</v>
      </c>
      <c r="V27" s="7">
        <v>226.8</v>
      </c>
      <c r="W27" s="7">
        <v>265.5</v>
      </c>
      <c r="X27" s="7">
        <v>273.39999999999998</v>
      </c>
      <c r="Y27" s="7">
        <v>311.39999999999998</v>
      </c>
      <c r="Z27" s="7">
        <v>337.8</v>
      </c>
      <c r="AA27" s="7">
        <v>360.7</v>
      </c>
      <c r="AB27" s="7">
        <v>362.4</v>
      </c>
      <c r="AC27" s="7">
        <v>542.6</v>
      </c>
      <c r="AD27" s="7">
        <v>643.70000000000005</v>
      </c>
      <c r="AE27" s="7">
        <v>644.9</v>
      </c>
      <c r="AF27" s="7">
        <v>670.4</v>
      </c>
      <c r="AG27" s="7">
        <v>746.4</v>
      </c>
      <c r="AH27" s="7">
        <v>2061.5</v>
      </c>
      <c r="AI27" s="7">
        <v>3950</v>
      </c>
      <c r="AJ27" s="7">
        <v>3704.4</v>
      </c>
      <c r="AK27" s="7">
        <v>3763.7</v>
      </c>
      <c r="AL27" s="7">
        <v>4233.5</v>
      </c>
      <c r="AM27" s="7">
        <v>6694.3</v>
      </c>
      <c r="AN27" s="7">
        <v>5097.3999999999996</v>
      </c>
      <c r="AO27" s="7">
        <v>5452.1</v>
      </c>
      <c r="AP27" s="8">
        <v>7044.1</v>
      </c>
      <c r="AQ27" s="7">
        <v>9433.0736424200004</v>
      </c>
      <c r="AR27" s="7">
        <v>7133.7</v>
      </c>
      <c r="AS27" s="7">
        <v>8582.3799999999992</v>
      </c>
      <c r="AT27" s="7">
        <v>13274.27865436</v>
      </c>
      <c r="AU27" s="7">
        <v>13760</v>
      </c>
      <c r="AV27" s="9">
        <v>28282.711281240001</v>
      </c>
      <c r="AW27" s="9">
        <v>236025.17609271</v>
      </c>
      <c r="AX27" s="9">
        <v>260148.80382626</v>
      </c>
      <c r="AY27" s="7">
        <v>313611.62260223995</v>
      </c>
      <c r="AZ27" s="7">
        <v>336124.95454940997</v>
      </c>
      <c r="BA27" s="7">
        <v>445686.84708700998</v>
      </c>
      <c r="BB27" s="7">
        <v>538210.07070314989</v>
      </c>
      <c r="BC27" s="1033">
        <v>425432.55357232998</v>
      </c>
      <c r="BD27" s="1033">
        <v>396545.27381158003</v>
      </c>
      <c r="BE27" s="1033">
        <v>564780.92457718996</v>
      </c>
      <c r="BF27" s="1033">
        <v>632171.02236176003</v>
      </c>
      <c r="BG27" s="7">
        <v>437507.46033380996</v>
      </c>
      <c r="BH27" s="7">
        <v>726392.49832609994</v>
      </c>
      <c r="BI27" s="7">
        <v>870333.52811066993</v>
      </c>
      <c r="BJ27" s="7">
        <v>4569146.0178365698</v>
      </c>
    </row>
    <row r="28" spans="1:62" s="5" customFormat="1" ht="18" customHeight="1">
      <c r="A28" s="1177" t="s">
        <v>15</v>
      </c>
      <c r="B28" s="7">
        <v>109.33</v>
      </c>
      <c r="C28" s="7">
        <v>117.126</v>
      </c>
      <c r="D28" s="7">
        <v>148.78200000000001</v>
      </c>
      <c r="E28" s="7">
        <v>170.5</v>
      </c>
      <c r="F28" s="7">
        <v>222.95599999999999</v>
      </c>
      <c r="G28" s="7">
        <v>232.608</v>
      </c>
      <c r="H28" s="7">
        <v>245.56200000000001</v>
      </c>
      <c r="I28" s="7">
        <v>241.50800000000001</v>
      </c>
      <c r="J28" s="7">
        <v>222.84</v>
      </c>
      <c r="K28" s="7">
        <v>249.744</v>
      </c>
      <c r="L28" s="7">
        <v>350.6</v>
      </c>
      <c r="M28" s="7">
        <v>500.9</v>
      </c>
      <c r="N28" s="7">
        <v>614.9</v>
      </c>
      <c r="O28" s="7">
        <v>748</v>
      </c>
      <c r="P28" s="7">
        <v>936.8</v>
      </c>
      <c r="Q28" s="7">
        <v>1576.4</v>
      </c>
      <c r="R28" s="7">
        <v>2368.1</v>
      </c>
      <c r="S28" s="7">
        <v>3596.2</v>
      </c>
      <c r="T28" s="7">
        <v>4312.6000000000004</v>
      </c>
      <c r="U28" s="7">
        <v>4999.5</v>
      </c>
      <c r="V28" s="7">
        <v>6860.1</v>
      </c>
      <c r="W28" s="7">
        <v>8818.5</v>
      </c>
      <c r="X28" s="7">
        <v>10459.4</v>
      </c>
      <c r="Y28" s="7">
        <v>10849.1</v>
      </c>
      <c r="Z28" s="7">
        <v>11309.5</v>
      </c>
      <c r="AA28" s="7">
        <v>12326.1</v>
      </c>
      <c r="AB28" s="7">
        <v>15609</v>
      </c>
      <c r="AC28" s="7">
        <v>17665.599999999999</v>
      </c>
      <c r="AD28" s="7">
        <v>19716.7</v>
      </c>
      <c r="AE28" s="7">
        <v>22326.400000000001</v>
      </c>
      <c r="AF28" s="7">
        <v>26565.8</v>
      </c>
      <c r="AG28" s="7">
        <v>30531.3</v>
      </c>
      <c r="AH28" s="7">
        <v>52257</v>
      </c>
      <c r="AI28" s="7">
        <v>62060.800000000003</v>
      </c>
      <c r="AJ28" s="7">
        <v>110008.3</v>
      </c>
      <c r="AK28" s="7">
        <v>161421.9</v>
      </c>
      <c r="AL28" s="7">
        <v>198447</v>
      </c>
      <c r="AM28" s="7">
        <v>253883.1</v>
      </c>
      <c r="AN28" s="7">
        <v>299344.90000000002</v>
      </c>
      <c r="AO28" s="7">
        <v>390508</v>
      </c>
      <c r="AP28" s="8">
        <v>520447.9</v>
      </c>
      <c r="AQ28" s="10">
        <v>817689.8</v>
      </c>
      <c r="AR28" s="10">
        <v>931137.5</v>
      </c>
      <c r="AS28" s="10">
        <v>1182964.1000000001</v>
      </c>
      <c r="AT28" s="10">
        <v>1494610.9</v>
      </c>
      <c r="AU28" s="7">
        <v>1936619.82</v>
      </c>
      <c r="AV28" s="9">
        <v>2528637</v>
      </c>
      <c r="AW28" s="9">
        <v>4732942.0999999996</v>
      </c>
      <c r="AX28" s="9">
        <v>7649634.9740902791</v>
      </c>
      <c r="AY28" s="7">
        <v>7701961.1720015388</v>
      </c>
      <c r="AZ28" s="7">
        <v>7969158.5338292494</v>
      </c>
      <c r="BA28" s="7">
        <v>9070724.7534547299</v>
      </c>
      <c r="BB28" s="7">
        <v>9357552.407259468</v>
      </c>
      <c r="BC28" s="1033">
        <v>9290175.5657837223</v>
      </c>
      <c r="BD28" s="1033">
        <v>9387105.1158842985</v>
      </c>
      <c r="BE28" s="1033">
        <v>9430092.6581663899</v>
      </c>
      <c r="BF28" s="1033">
        <v>8828363.2332206182</v>
      </c>
      <c r="BG28" s="7">
        <v>8632667.1873641405</v>
      </c>
      <c r="BH28" s="7">
        <v>8811319.438487228</v>
      </c>
      <c r="BI28" s="7">
        <v>9840242.6601730417</v>
      </c>
      <c r="BJ28" s="7">
        <v>9101227.141923869</v>
      </c>
    </row>
    <row r="29" spans="1:62" s="5" customFormat="1" ht="18" customHeight="1">
      <c r="A29" s="1177" t="s">
        <v>16</v>
      </c>
      <c r="B29" s="10" t="s">
        <v>458</v>
      </c>
      <c r="C29" s="10" t="s">
        <v>458</v>
      </c>
      <c r="D29" s="10" t="s">
        <v>458</v>
      </c>
      <c r="E29" s="10" t="s">
        <v>458</v>
      </c>
      <c r="F29" s="10" t="s">
        <v>458</v>
      </c>
      <c r="G29" s="10" t="s">
        <v>458</v>
      </c>
      <c r="H29" s="10" t="s">
        <v>458</v>
      </c>
      <c r="I29" s="10" t="s">
        <v>458</v>
      </c>
      <c r="J29" s="10" t="s">
        <v>458</v>
      </c>
      <c r="K29" s="10" t="s">
        <v>458</v>
      </c>
      <c r="L29" s="10" t="s">
        <v>458</v>
      </c>
      <c r="M29" s="10" t="s">
        <v>458</v>
      </c>
      <c r="N29" s="7">
        <v>12.7</v>
      </c>
      <c r="O29" s="7">
        <v>0.5</v>
      </c>
      <c r="P29" s="7">
        <v>24.8</v>
      </c>
      <c r="Q29" s="7">
        <v>80.3</v>
      </c>
      <c r="R29" s="7">
        <v>81.2</v>
      </c>
      <c r="S29" s="7">
        <v>119.7</v>
      </c>
      <c r="T29" s="7">
        <v>171.2</v>
      </c>
      <c r="U29" s="7">
        <v>212.9</v>
      </c>
      <c r="V29" s="7">
        <v>370.9</v>
      </c>
      <c r="W29" s="7">
        <v>586.5</v>
      </c>
      <c r="X29" s="7">
        <v>878.6</v>
      </c>
      <c r="Y29" s="7">
        <v>1077.3</v>
      </c>
      <c r="Z29" s="7">
        <v>1248</v>
      </c>
      <c r="AA29" s="7">
        <v>1452.2</v>
      </c>
      <c r="AB29" s="7">
        <v>2328.5</v>
      </c>
      <c r="AC29" s="7">
        <v>3684.3</v>
      </c>
      <c r="AD29" s="7">
        <v>5112.1000000000004</v>
      </c>
      <c r="AE29" s="7">
        <v>6672.6</v>
      </c>
      <c r="AF29" s="7">
        <v>8200.4</v>
      </c>
      <c r="AG29" s="7">
        <v>10801.3</v>
      </c>
      <c r="AH29" s="7">
        <v>21780.2</v>
      </c>
      <c r="AI29" s="7">
        <v>25228.5</v>
      </c>
      <c r="AJ29" s="7">
        <v>31391.200000000001</v>
      </c>
      <c r="AK29" s="7">
        <v>39759.5</v>
      </c>
      <c r="AL29" s="7">
        <v>52878.3</v>
      </c>
      <c r="AM29" s="7">
        <v>55999.9</v>
      </c>
      <c r="AN29" s="7">
        <v>66264.399999999994</v>
      </c>
      <c r="AO29" s="10">
        <v>56451</v>
      </c>
      <c r="AP29" s="8">
        <v>59994.2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9">
        <v>0</v>
      </c>
      <c r="AW29" s="9">
        <v>0</v>
      </c>
      <c r="AX29" s="9"/>
      <c r="AY29" s="10"/>
      <c r="AZ29" s="10"/>
      <c r="BA29" s="10"/>
      <c r="BB29" s="10"/>
      <c r="BC29" s="1034"/>
      <c r="BD29" s="1034"/>
      <c r="BE29" s="1034"/>
      <c r="BF29" s="1034"/>
      <c r="BG29" s="10"/>
      <c r="BH29" s="10"/>
      <c r="BI29" s="10"/>
      <c r="BJ29" s="10"/>
    </row>
    <row r="30" spans="1:62" s="5" customFormat="1" ht="18" customHeight="1">
      <c r="A30" s="1178" t="s">
        <v>21</v>
      </c>
      <c r="B30" s="6">
        <v>4.4899999999999949</v>
      </c>
      <c r="C30" s="6">
        <v>-14.562000000000012</v>
      </c>
      <c r="D30" s="6">
        <v>-17.91</v>
      </c>
      <c r="E30" s="6">
        <v>-9.195999999999998</v>
      </c>
      <c r="F30" s="6">
        <v>-0.48799999999999955</v>
      </c>
      <c r="G30" s="6">
        <v>-0.31000000000000227</v>
      </c>
      <c r="H30" s="6">
        <v>9.91</v>
      </c>
      <c r="I30" s="6">
        <v>-28.246000000000038</v>
      </c>
      <c r="J30" s="6">
        <v>-123.09399999999997</v>
      </c>
      <c r="K30" s="6">
        <v>-189.34199999999998</v>
      </c>
      <c r="L30" s="6">
        <v>-270.3</v>
      </c>
      <c r="M30" s="6">
        <v>-324.89999999999998</v>
      </c>
      <c r="N30" s="6">
        <v>-249.6</v>
      </c>
      <c r="O30" s="6">
        <v>-197.4</v>
      </c>
      <c r="P30" s="6">
        <v>-829.9</v>
      </c>
      <c r="Q30" s="6">
        <v>-509.9</v>
      </c>
      <c r="R30" s="6">
        <v>-575</v>
      </c>
      <c r="S30" s="6">
        <v>14.300000000001091</v>
      </c>
      <c r="T30" s="6">
        <v>-224.90000000000055</v>
      </c>
      <c r="U30" s="6">
        <v>-1772.8</v>
      </c>
      <c r="V30" s="6">
        <v>-1547.6</v>
      </c>
      <c r="W30" s="6">
        <v>-2626.7</v>
      </c>
      <c r="X30" s="6">
        <v>-5066.5</v>
      </c>
      <c r="Y30" s="6">
        <v>-8310.2000000000007</v>
      </c>
      <c r="Z30" s="6">
        <v>-9761.2999999999993</v>
      </c>
      <c r="AA30" s="6">
        <v>-9603.4</v>
      </c>
      <c r="AB30" s="6">
        <v>-15828.5</v>
      </c>
      <c r="AC30" s="6">
        <v>-14173.1</v>
      </c>
      <c r="AD30" s="6">
        <v>-18858.599999999999</v>
      </c>
      <c r="AE30" s="6">
        <v>-12473.5</v>
      </c>
      <c r="AF30" s="6">
        <v>-33456.699999999997</v>
      </c>
      <c r="AG30" s="6">
        <v>-50250.5</v>
      </c>
      <c r="AH30" s="6">
        <v>-77763.83517993</v>
      </c>
      <c r="AI30" s="6">
        <v>-145737.59532461001</v>
      </c>
      <c r="AJ30" s="6">
        <v>-228389.18648144</v>
      </c>
      <c r="AK30" s="6">
        <v>-264260.91705862002</v>
      </c>
      <c r="AL30" s="6">
        <v>-238724.01025466001</v>
      </c>
      <c r="AM30" s="6">
        <v>-170154.96693142</v>
      </c>
      <c r="AN30" s="6">
        <v>-233894.3</v>
      </c>
      <c r="AO30" s="6">
        <v>-598547.5390910001</v>
      </c>
      <c r="AP30" s="13">
        <v>-710949.1</v>
      </c>
      <c r="AQ30" s="13">
        <v>-880678.40000000002</v>
      </c>
      <c r="AR30" s="13">
        <v>-1012122.2</v>
      </c>
      <c r="AS30" s="13">
        <v>-1294435</v>
      </c>
      <c r="AT30" s="13">
        <v>-2401258.1</v>
      </c>
      <c r="AU30" s="6">
        <v>-3597013.5</v>
      </c>
      <c r="AV30" s="18">
        <v>-2994163.3</v>
      </c>
      <c r="AW30" s="18">
        <v>-4144922.1</v>
      </c>
      <c r="AX30" s="18">
        <v>-4335455.3361452091</v>
      </c>
      <c r="AY30" s="6">
        <v>-3728033.1535905204</v>
      </c>
      <c r="AZ30" s="6">
        <v>-3973507.1199681107</v>
      </c>
      <c r="BA30" s="6">
        <v>-4282625.7448910102</v>
      </c>
      <c r="BB30" s="6">
        <v>-4729736.1037309207</v>
      </c>
      <c r="BC30" s="1032">
        <v>-4627518.9436657587</v>
      </c>
      <c r="BD30" s="1032">
        <v>-4252200.8960994296</v>
      </c>
      <c r="BE30" s="1032">
        <v>-4539011.7055735514</v>
      </c>
      <c r="BF30" s="1032">
        <v>-3689633.7002034807</v>
      </c>
      <c r="BG30" s="6">
        <v>-3541242.6284093512</v>
      </c>
      <c r="BH30" s="6">
        <v>-3171232.1060447395</v>
      </c>
      <c r="BI30" s="6">
        <v>-4014215.1061117519</v>
      </c>
      <c r="BJ30" s="6">
        <v>-7521908.4799866611</v>
      </c>
    </row>
    <row r="31" spans="1:62" s="5" customFormat="1" ht="18" customHeight="1">
      <c r="A31" s="1178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13"/>
      <c r="AQ31" s="10"/>
      <c r="AR31" s="10"/>
      <c r="AS31" s="10"/>
      <c r="AT31" s="10"/>
      <c r="AU31" s="19"/>
      <c r="AV31" s="12"/>
      <c r="AW31" s="12"/>
      <c r="AX31" s="12"/>
      <c r="AY31" s="7"/>
      <c r="AZ31" s="7"/>
      <c r="BA31" s="7"/>
      <c r="BB31" s="7"/>
      <c r="BC31" s="1033"/>
      <c r="BD31" s="1033"/>
      <c r="BE31" s="1033"/>
      <c r="BF31" s="1033"/>
      <c r="BG31" s="17"/>
      <c r="BH31" s="17"/>
      <c r="BI31" s="17"/>
      <c r="BJ31" s="17"/>
    </row>
    <row r="32" spans="1:62" s="5" customFormat="1" ht="18" customHeight="1">
      <c r="A32" s="1178" t="s">
        <v>22</v>
      </c>
      <c r="B32" s="6">
        <v>272.39600000000002</v>
      </c>
      <c r="C32" s="6">
        <v>292.83199999999999</v>
      </c>
      <c r="D32" s="6">
        <v>325.428</v>
      </c>
      <c r="E32" s="6">
        <v>361.82400000000007</v>
      </c>
      <c r="F32" s="6">
        <v>430.48599999999999</v>
      </c>
      <c r="G32" s="6">
        <v>467.37400000000002</v>
      </c>
      <c r="H32" s="6">
        <v>518.13799999999992</v>
      </c>
      <c r="I32" s="6">
        <v>451.33599999999996</v>
      </c>
      <c r="J32" s="6">
        <v>515.31400000000008</v>
      </c>
      <c r="K32" s="6">
        <v>660.39800000000002</v>
      </c>
      <c r="L32" s="6">
        <v>978.15</v>
      </c>
      <c r="M32" s="6">
        <v>1041.8</v>
      </c>
      <c r="N32" s="6">
        <v>1214.9000000000001</v>
      </c>
      <c r="O32" s="6">
        <v>1522.5</v>
      </c>
      <c r="P32" s="6">
        <v>2352.3000000000002</v>
      </c>
      <c r="Q32" s="6">
        <v>4241.2</v>
      </c>
      <c r="R32" s="6">
        <v>5905.1</v>
      </c>
      <c r="S32" s="6">
        <v>7898.8</v>
      </c>
      <c r="T32" s="6">
        <v>7985.4</v>
      </c>
      <c r="U32" s="6">
        <v>10224.6</v>
      </c>
      <c r="V32" s="6">
        <v>15100</v>
      </c>
      <c r="W32" s="6">
        <v>16161.7</v>
      </c>
      <c r="X32" s="6">
        <v>18093.599999999999</v>
      </c>
      <c r="Y32" s="6">
        <v>20879.099999999999</v>
      </c>
      <c r="Z32" s="6">
        <v>23370</v>
      </c>
      <c r="AA32" s="6">
        <v>26277.599999999999</v>
      </c>
      <c r="AB32" s="6">
        <v>27389.8</v>
      </c>
      <c r="AC32" s="6">
        <v>33667.4</v>
      </c>
      <c r="AD32" s="6">
        <v>45446.9</v>
      </c>
      <c r="AE32" s="6">
        <v>47055</v>
      </c>
      <c r="AF32" s="6">
        <v>68662.5</v>
      </c>
      <c r="AG32" s="6">
        <v>87499.8</v>
      </c>
      <c r="AH32" s="6">
        <v>129085.44308778</v>
      </c>
      <c r="AI32" s="6">
        <v>198519.13283887994</v>
      </c>
      <c r="AJ32" s="6">
        <v>266944.90050961997</v>
      </c>
      <c r="AK32" s="6">
        <v>318763.47219526989</v>
      </c>
      <c r="AL32" s="6">
        <v>370333.50188720995</v>
      </c>
      <c r="AM32" s="6">
        <v>429731.35976355989</v>
      </c>
      <c r="AN32" s="6">
        <v>525637.6</v>
      </c>
      <c r="AO32" s="6">
        <v>699733.68706180993</v>
      </c>
      <c r="AP32" s="6">
        <v>1036079.5141366801</v>
      </c>
      <c r="AQ32" s="6">
        <v>1315869.1465037703</v>
      </c>
      <c r="AR32" s="6">
        <v>1599494.6</v>
      </c>
      <c r="AS32" s="6">
        <v>1985191.8327272721</v>
      </c>
      <c r="AT32" s="6">
        <v>2263587.8804860432</v>
      </c>
      <c r="AU32" s="6">
        <v>2814846.1</v>
      </c>
      <c r="AV32" s="6">
        <v>4027901.7210970297</v>
      </c>
      <c r="AW32" s="6">
        <v>5832488.5</v>
      </c>
      <c r="AX32" s="6">
        <v>9166835.3050645608</v>
      </c>
      <c r="AY32" s="6">
        <v>8997817.2540106606</v>
      </c>
      <c r="AZ32" s="6">
        <v>9077026.5306618288</v>
      </c>
      <c r="BA32" s="6">
        <v>9458490.2460518107</v>
      </c>
      <c r="BB32" s="6">
        <v>10780627.142544996</v>
      </c>
      <c r="BC32" s="1032">
        <v>11023312.970613956</v>
      </c>
      <c r="BD32" s="1032">
        <v>10845498.09637489</v>
      </c>
      <c r="BE32" s="1032">
        <v>11224789.766258776</v>
      </c>
      <c r="BF32" s="1032">
        <v>11525530.341864236</v>
      </c>
      <c r="BG32" s="6">
        <v>11653623.806210138</v>
      </c>
      <c r="BH32" s="6">
        <v>12172096.710637689</v>
      </c>
      <c r="BI32" s="6">
        <v>12618080.334928101</v>
      </c>
      <c r="BJ32" s="6">
        <v>13303494.497339509</v>
      </c>
    </row>
    <row r="33" spans="1:62" s="5" customFormat="1" ht="18" customHeight="1">
      <c r="A33" s="1175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10"/>
      <c r="AQ33" s="10"/>
      <c r="AR33" s="10"/>
      <c r="AS33" s="10"/>
      <c r="AT33" s="10"/>
      <c r="AU33" s="19"/>
      <c r="AV33" s="12"/>
      <c r="AW33" s="12"/>
      <c r="AX33" s="12"/>
      <c r="AY33" s="7"/>
      <c r="AZ33" s="7"/>
      <c r="BA33" s="7"/>
      <c r="BB33" s="7"/>
      <c r="BC33" s="1033"/>
      <c r="BD33" s="1033"/>
      <c r="BE33" s="1033"/>
      <c r="BF33" s="1033"/>
      <c r="BG33" s="7"/>
      <c r="BH33" s="7"/>
      <c r="BI33" s="7"/>
      <c r="BJ33" s="7"/>
    </row>
    <row r="34" spans="1:62" s="5" customFormat="1" ht="18" customHeight="1">
      <c r="A34" s="1173" t="s">
        <v>23</v>
      </c>
      <c r="B34" s="6">
        <v>217.60599999999999</v>
      </c>
      <c r="C34" s="6">
        <v>222.32</v>
      </c>
      <c r="D34" s="6">
        <v>242.14</v>
      </c>
      <c r="E34" s="6">
        <v>267.55399999999997</v>
      </c>
      <c r="F34" s="6">
        <v>316.05799999999999</v>
      </c>
      <c r="G34" s="6">
        <v>326.358</v>
      </c>
      <c r="H34" s="6">
        <v>355.62200000000001</v>
      </c>
      <c r="I34" s="6">
        <v>320.09399999999999</v>
      </c>
      <c r="J34" s="6">
        <v>331.76199999999994</v>
      </c>
      <c r="K34" s="6">
        <v>444.99199999999996</v>
      </c>
      <c r="L34" s="6">
        <v>641.5</v>
      </c>
      <c r="M34" s="6">
        <v>670</v>
      </c>
      <c r="N34" s="6">
        <v>747.4</v>
      </c>
      <c r="O34" s="6">
        <v>925.8</v>
      </c>
      <c r="P34" s="6">
        <v>1357.2</v>
      </c>
      <c r="Q34" s="6">
        <v>2605.4</v>
      </c>
      <c r="R34" s="6">
        <v>3864.1</v>
      </c>
      <c r="S34" s="6">
        <v>5557.8</v>
      </c>
      <c r="T34" s="6">
        <v>5260.7</v>
      </c>
      <c r="U34" s="6">
        <v>6351.5</v>
      </c>
      <c r="V34" s="6">
        <v>9650.7000000000007</v>
      </c>
      <c r="W34" s="6">
        <v>9915.2999999999993</v>
      </c>
      <c r="X34" s="6">
        <v>10291.799999999999</v>
      </c>
      <c r="Y34" s="6">
        <v>11517.8</v>
      </c>
      <c r="Z34" s="6">
        <v>12497.1</v>
      </c>
      <c r="AA34" s="6">
        <v>13878</v>
      </c>
      <c r="AB34" s="6">
        <v>13560.4</v>
      </c>
      <c r="AC34" s="6">
        <v>15195.7</v>
      </c>
      <c r="AD34" s="6">
        <v>22232.1</v>
      </c>
      <c r="AE34" s="6">
        <v>26268.799999999999</v>
      </c>
      <c r="AF34" s="6">
        <v>39156.199999999997</v>
      </c>
      <c r="AG34" s="6">
        <v>50071.7</v>
      </c>
      <c r="AH34" s="6">
        <v>75970.274625710008</v>
      </c>
      <c r="AI34" s="6">
        <v>118753.40318589</v>
      </c>
      <c r="AJ34" s="6">
        <v>169391.48646650999</v>
      </c>
      <c r="AK34" s="6">
        <v>201414.46635389002</v>
      </c>
      <c r="AL34" s="6">
        <v>227464.42547017997</v>
      </c>
      <c r="AM34" s="6">
        <v>268622.93053988001</v>
      </c>
      <c r="AN34" s="6">
        <v>318576</v>
      </c>
      <c r="AO34" s="6">
        <v>393078.80472531001</v>
      </c>
      <c r="AP34" s="6">
        <v>637731.14657684998</v>
      </c>
      <c r="AQ34" s="10">
        <v>816707.64641521999</v>
      </c>
      <c r="AR34" s="10">
        <v>946253.4</v>
      </c>
      <c r="AS34" s="10">
        <v>1225559.3329999999</v>
      </c>
      <c r="AT34" s="10">
        <v>1330657.7801293302</v>
      </c>
      <c r="AU34" s="7">
        <v>1725395.8</v>
      </c>
      <c r="AV34" s="20">
        <v>2280648.8675454399</v>
      </c>
      <c r="AW34" s="21">
        <v>3138934.2</v>
      </c>
      <c r="AX34" s="21">
        <v>4857312.2493764404</v>
      </c>
      <c r="AY34" s="6">
        <v>4666714.985061869</v>
      </c>
      <c r="AZ34" s="6">
        <v>4484615.7273286404</v>
      </c>
      <c r="BA34" s="6">
        <v>4333500.0862480607</v>
      </c>
      <c r="BB34" s="6">
        <v>5017115.9271488404</v>
      </c>
      <c r="BC34" s="1032">
        <v>4966453.8664873997</v>
      </c>
      <c r="BD34" s="1032">
        <v>4917989.9228636697</v>
      </c>
      <c r="BE34" s="1032">
        <v>5255890.7983764</v>
      </c>
      <c r="BF34" s="1032">
        <v>5571269.8895916399</v>
      </c>
      <c r="BG34" s="6">
        <v>5424517.2001833813</v>
      </c>
      <c r="BH34" s="6">
        <v>5637264.5382671906</v>
      </c>
      <c r="BI34" s="6">
        <v>6002260.1325473497</v>
      </c>
      <c r="BJ34" s="6">
        <v>6771581.4886862896</v>
      </c>
    </row>
    <row r="35" spans="1:62" s="5" customFormat="1" ht="18" customHeight="1">
      <c r="A35" s="1173" t="s">
        <v>24</v>
      </c>
      <c r="B35" s="6">
        <v>135.32400000000001</v>
      </c>
      <c r="C35" s="6">
        <v>138.19799999999998</v>
      </c>
      <c r="D35" s="6">
        <v>149.96</v>
      </c>
      <c r="E35" s="6">
        <v>168.98399999999998</v>
      </c>
      <c r="F35" s="6">
        <v>197.892</v>
      </c>
      <c r="G35" s="6">
        <v>200.94399999999999</v>
      </c>
      <c r="H35" s="6">
        <v>217.17200000000003</v>
      </c>
      <c r="I35" s="6">
        <v>207.422</v>
      </c>
      <c r="J35" s="6">
        <v>183.09599999999998</v>
      </c>
      <c r="K35" s="6">
        <v>252.70799999999997</v>
      </c>
      <c r="L35" s="6">
        <v>342.4</v>
      </c>
      <c r="M35" s="6">
        <v>354.4</v>
      </c>
      <c r="N35" s="6">
        <v>385.2</v>
      </c>
      <c r="O35" s="6">
        <v>435.9</v>
      </c>
      <c r="P35" s="6">
        <v>569.9</v>
      </c>
      <c r="Q35" s="6">
        <v>1030.7</v>
      </c>
      <c r="R35" s="6">
        <v>1351.2</v>
      </c>
      <c r="S35" s="6">
        <v>1940.8</v>
      </c>
      <c r="T35" s="6">
        <v>2157.1999999999998</v>
      </c>
      <c r="U35" s="6">
        <v>2350.8000000000002</v>
      </c>
      <c r="V35" s="6">
        <v>3185.9</v>
      </c>
      <c r="W35" s="6">
        <v>3861.9</v>
      </c>
      <c r="X35" s="6">
        <v>4222.5</v>
      </c>
      <c r="Y35" s="6">
        <v>4842.8</v>
      </c>
      <c r="Z35" s="6">
        <v>4883.5</v>
      </c>
      <c r="AA35" s="6">
        <v>4909.8999999999996</v>
      </c>
      <c r="AB35" s="6">
        <v>5177.8999999999996</v>
      </c>
      <c r="AC35" s="6">
        <v>6298.6</v>
      </c>
      <c r="AD35" s="6">
        <v>9413.6</v>
      </c>
      <c r="AE35" s="6">
        <v>9760.6</v>
      </c>
      <c r="AF35" s="6">
        <v>14951.1</v>
      </c>
      <c r="AG35" s="6">
        <v>23120.6</v>
      </c>
      <c r="AH35" s="6">
        <v>36755.532169490005</v>
      </c>
      <c r="AI35" s="6">
        <v>57845.069640669994</v>
      </c>
      <c r="AJ35" s="6">
        <v>90600.998665710009</v>
      </c>
      <c r="AK35" s="6">
        <v>106843.44376136002</v>
      </c>
      <c r="AL35" s="6">
        <v>116120.97838473998</v>
      </c>
      <c r="AM35" s="6">
        <v>130667.99849261002</v>
      </c>
      <c r="AN35" s="6">
        <v>156716.1</v>
      </c>
      <c r="AO35" s="6">
        <v>186455.99137589999</v>
      </c>
      <c r="AP35" s="16">
        <v>274010.58269276004</v>
      </c>
      <c r="AQ35" s="10">
        <v>338671.17526232003</v>
      </c>
      <c r="AR35" s="10">
        <v>386942.3</v>
      </c>
      <c r="AS35" s="10">
        <v>412155.2</v>
      </c>
      <c r="AT35" s="10">
        <v>458586.5</v>
      </c>
      <c r="AU35" s="7">
        <v>563232</v>
      </c>
      <c r="AV35" s="20">
        <v>650943.56443488004</v>
      </c>
      <c r="AW35" s="20">
        <v>737867.2338980101</v>
      </c>
      <c r="AX35" s="20">
        <v>892675.58806730993</v>
      </c>
      <c r="AY35" s="7">
        <v>804073.25779348006</v>
      </c>
      <c r="AZ35" s="7">
        <v>746463.82049176004</v>
      </c>
      <c r="BA35" s="7">
        <v>778724.56080948003</v>
      </c>
      <c r="BB35" s="7">
        <v>927236.44396094</v>
      </c>
      <c r="BC35" s="1033">
        <v>833557.38551263988</v>
      </c>
      <c r="BD35" s="1033">
        <v>795412.07456859993</v>
      </c>
      <c r="BE35" s="1033">
        <v>880864.16705479019</v>
      </c>
      <c r="BF35" s="1033">
        <v>1082295.0662589101</v>
      </c>
      <c r="BG35" s="7">
        <v>1112684.14806216</v>
      </c>
      <c r="BH35" s="7">
        <v>1016449.9194761602</v>
      </c>
      <c r="BI35" s="7">
        <v>1011756.2163371301</v>
      </c>
      <c r="BJ35" s="7">
        <v>1245135.3529139899</v>
      </c>
    </row>
    <row r="36" spans="1:62" s="5" customFormat="1" ht="18" customHeight="1">
      <c r="A36" s="1174" t="s">
        <v>25</v>
      </c>
      <c r="B36" s="7">
        <v>154.154</v>
      </c>
      <c r="C36" s="7">
        <v>160.19399999999999</v>
      </c>
      <c r="D36" s="7">
        <v>174.65600000000001</v>
      </c>
      <c r="E36" s="7">
        <v>183.30199999999999</v>
      </c>
      <c r="F36" s="7">
        <v>214.714</v>
      </c>
      <c r="G36" s="7">
        <v>217.886</v>
      </c>
      <c r="H36" s="7">
        <v>236.51400000000001</v>
      </c>
      <c r="I36" s="7">
        <v>220.95</v>
      </c>
      <c r="J36" s="7">
        <v>202.15799999999999</v>
      </c>
      <c r="K36" s="7">
        <v>273.23399999999998</v>
      </c>
      <c r="L36" s="7">
        <v>370.4</v>
      </c>
      <c r="M36" s="7">
        <v>386.4</v>
      </c>
      <c r="N36" s="7">
        <v>414</v>
      </c>
      <c r="O36" s="7">
        <v>486.3</v>
      </c>
      <c r="P36" s="7">
        <v>638.70000000000005</v>
      </c>
      <c r="Q36" s="7">
        <v>1155.5</v>
      </c>
      <c r="R36" s="7">
        <v>1540</v>
      </c>
      <c r="S36" s="7">
        <v>2162.6</v>
      </c>
      <c r="T36" s="7">
        <v>2381.6999999999998</v>
      </c>
      <c r="U36" s="7">
        <v>2703.4</v>
      </c>
      <c r="V36" s="7">
        <v>3589.5</v>
      </c>
      <c r="W36" s="7">
        <v>4347.7</v>
      </c>
      <c r="X36" s="7">
        <v>4728.8999999999996</v>
      </c>
      <c r="Y36" s="7">
        <v>5299.3</v>
      </c>
      <c r="Z36" s="7">
        <v>5347.2</v>
      </c>
      <c r="AA36" s="7">
        <v>5375</v>
      </c>
      <c r="AB36" s="7">
        <v>5696.3</v>
      </c>
      <c r="AC36" s="7">
        <v>6854.9</v>
      </c>
      <c r="AD36" s="7">
        <v>10210.5</v>
      </c>
      <c r="AE36" s="7">
        <v>10722.4</v>
      </c>
      <c r="AF36" s="7">
        <v>16212.5</v>
      </c>
      <c r="AG36" s="7">
        <v>25331.200000000001</v>
      </c>
      <c r="AH36" s="7">
        <v>39725.032169490005</v>
      </c>
      <c r="AI36" s="7">
        <v>62570.969640669995</v>
      </c>
      <c r="AJ36" s="7">
        <v>96166.498665710009</v>
      </c>
      <c r="AK36" s="7">
        <v>113940.84376136001</v>
      </c>
      <c r="AL36" s="7">
        <v>126040.27838473998</v>
      </c>
      <c r="AM36" s="7">
        <v>144825.09849261001</v>
      </c>
      <c r="AN36" s="7">
        <v>172377.8</v>
      </c>
      <c r="AO36" s="7">
        <v>208561.0913759</v>
      </c>
      <c r="AP36" s="8">
        <v>310496.28269276</v>
      </c>
      <c r="AQ36" s="10">
        <v>403505.97526232002</v>
      </c>
      <c r="AR36" s="10">
        <v>463153</v>
      </c>
      <c r="AS36" s="10">
        <v>502254.5</v>
      </c>
      <c r="AT36" s="10">
        <v>545803</v>
      </c>
      <c r="AU36" s="7">
        <v>642388.19999999995</v>
      </c>
      <c r="AV36" s="9">
        <v>779254.16443488002</v>
      </c>
      <c r="AW36" s="9">
        <v>960774.43389801006</v>
      </c>
      <c r="AX36" s="9">
        <v>1155334.5535552199</v>
      </c>
      <c r="AY36" s="7">
        <v>1037766.1481078001</v>
      </c>
      <c r="AZ36" s="7">
        <v>1006598.85191343</v>
      </c>
      <c r="BA36" s="7">
        <v>1031852.01587227</v>
      </c>
      <c r="BB36" s="7">
        <v>1181541.92864152</v>
      </c>
      <c r="BC36" s="1033">
        <v>1086457.4054318299</v>
      </c>
      <c r="BD36" s="1033">
        <v>1063633.0007929399</v>
      </c>
      <c r="BE36" s="1033">
        <v>1125394.9243976802</v>
      </c>
      <c r="BF36" s="1033">
        <v>1378134.4264730702</v>
      </c>
      <c r="BG36" s="7">
        <v>1416379.0418751801</v>
      </c>
      <c r="BH36" s="7">
        <v>1353982.6063849102</v>
      </c>
      <c r="BI36" s="7">
        <v>1342358.0275790901</v>
      </c>
      <c r="BJ36" s="7">
        <v>1566046.4398569099</v>
      </c>
    </row>
    <row r="37" spans="1:62" s="5" customFormat="1" ht="18" customHeight="1">
      <c r="A37" s="1174" t="s">
        <v>26</v>
      </c>
      <c r="B37" s="7">
        <v>-18.829999999999998</v>
      </c>
      <c r="C37" s="7">
        <v>-21.995999999999999</v>
      </c>
      <c r="D37" s="7">
        <v>-24.696000000000002</v>
      </c>
      <c r="E37" s="7">
        <v>-14.318</v>
      </c>
      <c r="F37" s="7">
        <v>-16.821999999999999</v>
      </c>
      <c r="G37" s="7">
        <v>-16.942</v>
      </c>
      <c r="H37" s="7">
        <v>-19.341999999999999</v>
      </c>
      <c r="I37" s="7">
        <v>-13.528</v>
      </c>
      <c r="J37" s="7">
        <v>-19.062000000000001</v>
      </c>
      <c r="K37" s="7">
        <v>-20.526</v>
      </c>
      <c r="L37" s="7">
        <v>-28</v>
      </c>
      <c r="M37" s="7">
        <v>-32</v>
      </c>
      <c r="N37" s="7">
        <v>-28.8</v>
      </c>
      <c r="O37" s="7">
        <v>-50.4</v>
      </c>
      <c r="P37" s="7">
        <v>-68.8</v>
      </c>
      <c r="Q37" s="7">
        <v>-124.8</v>
      </c>
      <c r="R37" s="7">
        <v>-188.8</v>
      </c>
      <c r="S37" s="7">
        <v>-221.8</v>
      </c>
      <c r="T37" s="7">
        <v>-224.5</v>
      </c>
      <c r="U37" s="7">
        <v>-352.6</v>
      </c>
      <c r="V37" s="7">
        <v>-403.6</v>
      </c>
      <c r="W37" s="7">
        <v>-485.8</v>
      </c>
      <c r="X37" s="7">
        <v>-506.4</v>
      </c>
      <c r="Y37" s="7">
        <v>-456.5</v>
      </c>
      <c r="Z37" s="7">
        <v>-463.7</v>
      </c>
      <c r="AA37" s="7">
        <v>-465.1</v>
      </c>
      <c r="AB37" s="7">
        <v>-518.4</v>
      </c>
      <c r="AC37" s="7">
        <v>-556.29999999999995</v>
      </c>
      <c r="AD37" s="7">
        <v>-796.9</v>
      </c>
      <c r="AE37" s="7">
        <v>-961.8</v>
      </c>
      <c r="AF37" s="7">
        <v>-1261.4000000000001</v>
      </c>
      <c r="AG37" s="7">
        <v>-2210.6</v>
      </c>
      <c r="AH37" s="7">
        <v>-2946.3</v>
      </c>
      <c r="AI37" s="7">
        <v>-4713</v>
      </c>
      <c r="AJ37" s="7">
        <v>-5547.2</v>
      </c>
      <c r="AK37" s="7">
        <v>-7052.5</v>
      </c>
      <c r="AL37" s="7">
        <v>-9883.7999999999993</v>
      </c>
      <c r="AM37" s="7">
        <v>-14071.4</v>
      </c>
      <c r="AN37" s="7">
        <v>-15520.5</v>
      </c>
      <c r="AO37" s="7">
        <v>-21892.2</v>
      </c>
      <c r="AP37" s="8">
        <v>-34976.1</v>
      </c>
      <c r="AQ37" s="10">
        <v>-64834.8</v>
      </c>
      <c r="AR37" s="10">
        <v>-76210.7</v>
      </c>
      <c r="AS37" s="10">
        <v>-90099.3</v>
      </c>
      <c r="AT37" s="10">
        <v>-87216.5</v>
      </c>
      <c r="AU37" s="7">
        <v>-79156.2</v>
      </c>
      <c r="AV37" s="9">
        <v>-128310.6</v>
      </c>
      <c r="AW37" s="9">
        <v>-222907.2</v>
      </c>
      <c r="AX37" s="9">
        <v>-262658.96548791003</v>
      </c>
      <c r="AY37" s="7">
        <v>-233692.89031432002</v>
      </c>
      <c r="AZ37" s="7">
        <v>-260135.03142167002</v>
      </c>
      <c r="BA37" s="7">
        <v>-253127.45506279002</v>
      </c>
      <c r="BB37" s="7">
        <v>-254305.48468057998</v>
      </c>
      <c r="BC37" s="1033">
        <v>-252900.01991919</v>
      </c>
      <c r="BD37" s="1033">
        <v>-268220.92622433999</v>
      </c>
      <c r="BE37" s="1033">
        <v>-244530.75734289002</v>
      </c>
      <c r="BF37" s="1033">
        <v>-295839.36021416</v>
      </c>
      <c r="BG37" s="7">
        <v>-303694.89381302003</v>
      </c>
      <c r="BH37" s="7">
        <v>-337532.68690874998</v>
      </c>
      <c r="BI37" s="7">
        <v>-330601.81124196004</v>
      </c>
      <c r="BJ37" s="7">
        <v>-320911.08694292</v>
      </c>
    </row>
    <row r="38" spans="1:62" s="5" customFormat="1" ht="18" customHeight="1">
      <c r="A38" s="1174" t="s">
        <v>27</v>
      </c>
      <c r="B38" s="10" t="s">
        <v>458</v>
      </c>
      <c r="C38" s="10" t="s">
        <v>458</v>
      </c>
      <c r="D38" s="10" t="s">
        <v>458</v>
      </c>
      <c r="E38" s="10" t="s">
        <v>458</v>
      </c>
      <c r="F38" s="10" t="s">
        <v>458</v>
      </c>
      <c r="G38" s="10" t="s">
        <v>458</v>
      </c>
      <c r="H38" s="10" t="s">
        <v>458</v>
      </c>
      <c r="I38" s="10" t="s">
        <v>458</v>
      </c>
      <c r="J38" s="10" t="s">
        <v>458</v>
      </c>
      <c r="K38" s="10" t="s">
        <v>458</v>
      </c>
      <c r="L38" s="10" t="s">
        <v>458</v>
      </c>
      <c r="M38" s="10" t="s">
        <v>458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-23.2</v>
      </c>
      <c r="AI38" s="7">
        <v>-12.9</v>
      </c>
      <c r="AJ38" s="7">
        <v>-18.3</v>
      </c>
      <c r="AK38" s="7">
        <v>-44.9</v>
      </c>
      <c r="AL38" s="7">
        <v>-35.5</v>
      </c>
      <c r="AM38" s="7">
        <v>-85.7</v>
      </c>
      <c r="AN38" s="7">
        <v>-141.19999999999999</v>
      </c>
      <c r="AO38" s="7">
        <v>-212.9</v>
      </c>
      <c r="AP38" s="8">
        <v>-1509.6</v>
      </c>
      <c r="AQ38" s="10"/>
      <c r="AR38" s="10"/>
      <c r="AS38" s="10"/>
      <c r="AT38" s="10"/>
      <c r="AU38" s="7"/>
      <c r="AV38" s="9"/>
      <c r="AW38" s="9"/>
      <c r="AX38" s="9">
        <v>0</v>
      </c>
      <c r="AY38" s="10">
        <v>0</v>
      </c>
      <c r="AZ38" s="10">
        <v>0</v>
      </c>
      <c r="BA38" s="10">
        <v>0</v>
      </c>
      <c r="BB38" s="10">
        <v>0</v>
      </c>
      <c r="BC38" s="1034">
        <v>0</v>
      </c>
      <c r="BD38" s="1034">
        <v>0</v>
      </c>
      <c r="BE38" s="1034">
        <v>0</v>
      </c>
      <c r="BF38" s="1034">
        <v>0</v>
      </c>
      <c r="BG38" s="10">
        <v>0</v>
      </c>
      <c r="BH38" s="10">
        <v>0</v>
      </c>
      <c r="BI38" s="10">
        <v>0</v>
      </c>
      <c r="BJ38" s="10">
        <v>0</v>
      </c>
    </row>
    <row r="39" spans="1:62" s="5" customFormat="1" ht="18" customHeight="1">
      <c r="A39" s="1176" t="s">
        <v>1102</v>
      </c>
      <c r="B39" s="6">
        <v>82.281999999999996</v>
      </c>
      <c r="C39" s="6">
        <v>84.122</v>
      </c>
      <c r="D39" s="6">
        <v>92.18</v>
      </c>
      <c r="E39" s="6">
        <v>98.57</v>
      </c>
      <c r="F39" s="6">
        <v>118.16600000000001</v>
      </c>
      <c r="G39" s="6">
        <v>125.414</v>
      </c>
      <c r="H39" s="6">
        <v>138.44999999999999</v>
      </c>
      <c r="I39" s="6">
        <v>112.672</v>
      </c>
      <c r="J39" s="6">
        <v>148.666</v>
      </c>
      <c r="K39" s="6">
        <v>192.28400000000002</v>
      </c>
      <c r="L39" s="6">
        <v>299.10000000000002</v>
      </c>
      <c r="M39" s="6">
        <v>315.60000000000002</v>
      </c>
      <c r="N39" s="6">
        <v>362.2</v>
      </c>
      <c r="O39" s="6">
        <v>489.9</v>
      </c>
      <c r="P39" s="6">
        <v>787.3</v>
      </c>
      <c r="Q39" s="6">
        <v>1574.7</v>
      </c>
      <c r="R39" s="6">
        <v>2512.9</v>
      </c>
      <c r="S39" s="6">
        <v>3617</v>
      </c>
      <c r="T39" s="6">
        <v>3103.5</v>
      </c>
      <c r="U39" s="6">
        <v>4000.7</v>
      </c>
      <c r="V39" s="6">
        <v>6464.8</v>
      </c>
      <c r="W39" s="6">
        <v>6053.4</v>
      </c>
      <c r="X39" s="6">
        <v>6069.3</v>
      </c>
      <c r="Y39" s="6">
        <v>6675</v>
      </c>
      <c r="Z39" s="6">
        <v>7613.6</v>
      </c>
      <c r="AA39" s="6">
        <v>8968.1</v>
      </c>
      <c r="AB39" s="6">
        <v>8382.5</v>
      </c>
      <c r="AC39" s="6">
        <v>8897.1</v>
      </c>
      <c r="AD39" s="6">
        <v>12818.5</v>
      </c>
      <c r="AE39" s="6">
        <v>16508.2</v>
      </c>
      <c r="AF39" s="6">
        <v>24205.1</v>
      </c>
      <c r="AG39" s="6">
        <v>26951.1</v>
      </c>
      <c r="AH39" s="6">
        <v>39214.742456220003</v>
      </c>
      <c r="AI39" s="6">
        <v>60908.333545219997</v>
      </c>
      <c r="AJ39" s="6">
        <v>78790.487800799994</v>
      </c>
      <c r="AK39" s="6">
        <v>94571.022592529989</v>
      </c>
      <c r="AL39" s="6">
        <v>111343.44708543998</v>
      </c>
      <c r="AM39" s="6">
        <v>137954.93204727001</v>
      </c>
      <c r="AN39" s="6">
        <v>161859.9</v>
      </c>
      <c r="AO39" s="6">
        <v>206622.81334941002</v>
      </c>
      <c r="AP39" s="16">
        <v>363720.56388408999</v>
      </c>
      <c r="AQ39" s="10">
        <v>478036.47115289996</v>
      </c>
      <c r="AR39" s="10">
        <v>559311.1</v>
      </c>
      <c r="AS39" s="7">
        <v>813404.13299999991</v>
      </c>
      <c r="AT39" s="10">
        <v>872071.28012933012</v>
      </c>
      <c r="AU39" s="7">
        <v>1162163.8</v>
      </c>
      <c r="AV39" s="20">
        <v>1629705.3031105599</v>
      </c>
      <c r="AW39" s="20">
        <v>2401067</v>
      </c>
      <c r="AX39" s="20">
        <v>3964636.6613091305</v>
      </c>
      <c r="AY39" s="6">
        <v>3862641.7272683894</v>
      </c>
      <c r="AZ39" s="6">
        <v>3738151.9068368804</v>
      </c>
      <c r="BA39" s="6">
        <v>3554775.5254385802</v>
      </c>
      <c r="BB39" s="6">
        <v>4089879.4831879004</v>
      </c>
      <c r="BC39" s="1032">
        <v>4132896.4809747599</v>
      </c>
      <c r="BD39" s="1032">
        <v>4122577.8482950698</v>
      </c>
      <c r="BE39" s="1032">
        <v>4375026.63132161</v>
      </c>
      <c r="BF39" s="1032">
        <v>4488974.8233327297</v>
      </c>
      <c r="BG39" s="6">
        <v>4311833.0521212211</v>
      </c>
      <c r="BH39" s="6">
        <v>4620814.6187910307</v>
      </c>
      <c r="BI39" s="6">
        <v>4990503.9162102193</v>
      </c>
      <c r="BJ39" s="6">
        <v>5526446.1357723</v>
      </c>
    </row>
    <row r="40" spans="1:62" s="5" customFormat="1" ht="18" customHeight="1">
      <c r="A40" s="1179" t="s">
        <v>28</v>
      </c>
      <c r="B40" s="7">
        <v>4.8000000000000001E-2</v>
      </c>
      <c r="C40" s="7">
        <v>0.80600000000000005</v>
      </c>
      <c r="D40" s="7">
        <v>1.5880000000000001</v>
      </c>
      <c r="E40" s="7">
        <v>1.024</v>
      </c>
      <c r="F40" s="7">
        <v>2.504</v>
      </c>
      <c r="G40" s="7">
        <v>1.512</v>
      </c>
      <c r="H40" s="7">
        <v>3.89</v>
      </c>
      <c r="I40" s="7">
        <v>2.298</v>
      </c>
      <c r="J40" s="7">
        <v>1.748</v>
      </c>
      <c r="K40" s="7">
        <v>6.7519999999999998</v>
      </c>
      <c r="L40" s="7">
        <v>11</v>
      </c>
      <c r="M40" s="7">
        <v>30.3</v>
      </c>
      <c r="N40" s="7">
        <v>25.3</v>
      </c>
      <c r="O40" s="7">
        <v>59.2</v>
      </c>
      <c r="P40" s="7">
        <v>66.599999999999994</v>
      </c>
      <c r="Q40" s="7">
        <v>307.89999999999998</v>
      </c>
      <c r="R40" s="7">
        <v>327.7</v>
      </c>
      <c r="S40" s="7">
        <v>636.9</v>
      </c>
      <c r="T40" s="7">
        <v>402.6</v>
      </c>
      <c r="U40" s="7">
        <v>735</v>
      </c>
      <c r="V40" s="7">
        <v>1618.9</v>
      </c>
      <c r="W40" s="7">
        <v>1172.5</v>
      </c>
      <c r="X40" s="7">
        <v>888.6</v>
      </c>
      <c r="Y40" s="7">
        <v>819.4</v>
      </c>
      <c r="Z40" s="7">
        <v>1270.0999999999999</v>
      </c>
      <c r="AA40" s="7">
        <v>1921.9</v>
      </c>
      <c r="AB40" s="7">
        <v>1732.7</v>
      </c>
      <c r="AC40" s="7">
        <v>899.1</v>
      </c>
      <c r="AD40" s="7">
        <v>2150.6</v>
      </c>
      <c r="AE40" s="7">
        <v>6320.2</v>
      </c>
      <c r="AF40" s="7">
        <v>8616.2999999999993</v>
      </c>
      <c r="AG40" s="7">
        <v>4902.1000000000004</v>
      </c>
      <c r="AH40" s="7">
        <v>5951.2424562200003</v>
      </c>
      <c r="AI40" s="7">
        <v>10984.73354522</v>
      </c>
      <c r="AJ40" s="7">
        <v>13441.787800800001</v>
      </c>
      <c r="AK40" s="7">
        <v>15101.62259253</v>
      </c>
      <c r="AL40" s="7">
        <v>15439.447085439999</v>
      </c>
      <c r="AM40" s="7">
        <v>12543.03204727</v>
      </c>
      <c r="AN40" s="7">
        <v>19607.77133743</v>
      </c>
      <c r="AO40" s="7">
        <v>4470.7133494100008</v>
      </c>
      <c r="AP40" s="8">
        <v>18719.163884090001</v>
      </c>
      <c r="AQ40" s="10">
        <v>30015.071152899996</v>
      </c>
      <c r="AR40" s="10">
        <v>55440.7</v>
      </c>
      <c r="AS40" s="10">
        <v>235740.43299999996</v>
      </c>
      <c r="AT40" s="10">
        <v>143519.28012933</v>
      </c>
      <c r="AU40" s="7">
        <v>215524.2</v>
      </c>
      <c r="AV40" s="9">
        <v>131801.60311055998</v>
      </c>
      <c r="AW40" s="9">
        <v>93150.8</v>
      </c>
      <c r="AX40" s="9">
        <v>313992.77371704002</v>
      </c>
      <c r="AY40" s="7">
        <v>280475.84020778001</v>
      </c>
      <c r="AZ40" s="7">
        <v>291052.01676443004</v>
      </c>
      <c r="BA40" s="7">
        <v>451301.46276213008</v>
      </c>
      <c r="BB40" s="7">
        <v>703353.03022317996</v>
      </c>
      <c r="BC40" s="1033">
        <v>427500.98845670006</v>
      </c>
      <c r="BD40" s="1033">
        <v>443484.29099042004</v>
      </c>
      <c r="BE40" s="1033">
        <v>654586.63926751004</v>
      </c>
      <c r="BF40" s="1033">
        <v>658692.86848786997</v>
      </c>
      <c r="BG40" s="7">
        <v>347754.67401011998</v>
      </c>
      <c r="BH40" s="7">
        <v>496637.11227176001</v>
      </c>
      <c r="BI40" s="7">
        <v>553500.75126567995</v>
      </c>
      <c r="BJ40" s="7">
        <v>605595.89290589991</v>
      </c>
    </row>
    <row r="41" spans="1:62" s="5" customFormat="1" ht="18" customHeight="1">
      <c r="A41" s="1179" t="s">
        <v>29</v>
      </c>
      <c r="B41" s="7">
        <v>82.233999999999995</v>
      </c>
      <c r="C41" s="7">
        <v>83.316000000000003</v>
      </c>
      <c r="D41" s="7">
        <v>90.591999999999999</v>
      </c>
      <c r="E41" s="7">
        <v>97.546000000000006</v>
      </c>
      <c r="F41" s="7">
        <v>115.66200000000001</v>
      </c>
      <c r="G41" s="7">
        <v>123.902</v>
      </c>
      <c r="H41" s="7">
        <v>134.56</v>
      </c>
      <c r="I41" s="7">
        <v>110.374</v>
      </c>
      <c r="J41" s="7">
        <v>146.91800000000001</v>
      </c>
      <c r="K41" s="7">
        <v>185.53200000000001</v>
      </c>
      <c r="L41" s="7">
        <v>288.10000000000002</v>
      </c>
      <c r="M41" s="7">
        <v>285.3</v>
      </c>
      <c r="N41" s="7">
        <v>336.9</v>
      </c>
      <c r="O41" s="7">
        <v>430.7</v>
      </c>
      <c r="P41" s="7">
        <v>720.7</v>
      </c>
      <c r="Q41" s="7">
        <v>1266.8</v>
      </c>
      <c r="R41" s="7">
        <v>2185.1999999999998</v>
      </c>
      <c r="S41" s="7">
        <v>2980.1</v>
      </c>
      <c r="T41" s="7">
        <v>2700.9</v>
      </c>
      <c r="U41" s="7">
        <v>3265.7</v>
      </c>
      <c r="V41" s="7">
        <v>4845.8999999999996</v>
      </c>
      <c r="W41" s="7">
        <v>4880.8999999999996</v>
      </c>
      <c r="X41" s="7">
        <v>5180.7</v>
      </c>
      <c r="Y41" s="7">
        <v>5855.6</v>
      </c>
      <c r="Z41" s="7">
        <v>6343.5</v>
      </c>
      <c r="AA41" s="7">
        <v>7046.2</v>
      </c>
      <c r="AB41" s="7">
        <v>6649.8</v>
      </c>
      <c r="AC41" s="7">
        <v>7998</v>
      </c>
      <c r="AD41" s="7">
        <v>10667.9</v>
      </c>
      <c r="AE41" s="7">
        <v>10188</v>
      </c>
      <c r="AF41" s="7">
        <v>15588.8</v>
      </c>
      <c r="AG41" s="7">
        <v>22049</v>
      </c>
      <c r="AH41" s="7">
        <v>33263.5</v>
      </c>
      <c r="AI41" s="7">
        <v>49923.6</v>
      </c>
      <c r="AJ41" s="7">
        <v>65348.7</v>
      </c>
      <c r="AK41" s="7">
        <v>79469.399999999994</v>
      </c>
      <c r="AL41" s="7">
        <v>95904</v>
      </c>
      <c r="AM41" s="7">
        <v>125411.9</v>
      </c>
      <c r="AN41" s="7">
        <v>142252.1</v>
      </c>
      <c r="AO41" s="7">
        <v>202152.1</v>
      </c>
      <c r="AP41" s="10">
        <v>345001.4</v>
      </c>
      <c r="AQ41" s="10">
        <v>448021.4</v>
      </c>
      <c r="AR41" s="10">
        <v>503870.4</v>
      </c>
      <c r="AS41" s="10">
        <v>577663.69999999995</v>
      </c>
      <c r="AT41" s="10">
        <v>728552</v>
      </c>
      <c r="AU41" s="7">
        <v>946639.554</v>
      </c>
      <c r="AV41" s="9">
        <v>1497903.7</v>
      </c>
      <c r="AW41" s="9">
        <v>2307916.2000000002</v>
      </c>
      <c r="AX41" s="9">
        <v>3650643.8875920903</v>
      </c>
      <c r="AY41" s="7">
        <v>3582165.8870606096</v>
      </c>
      <c r="AZ41" s="7">
        <v>3447099.8900724505</v>
      </c>
      <c r="BA41" s="7">
        <v>3103474.0626764502</v>
      </c>
      <c r="BB41" s="7">
        <v>3386526.4529647203</v>
      </c>
      <c r="BC41" s="1033">
        <v>3705395.4925180599</v>
      </c>
      <c r="BD41" s="1033">
        <v>3679093.5573046496</v>
      </c>
      <c r="BE41" s="1033">
        <v>3720439.9920540997</v>
      </c>
      <c r="BF41" s="1033">
        <v>3830281.9548448599</v>
      </c>
      <c r="BG41" s="7">
        <v>3964078.3781111008</v>
      </c>
      <c r="BH41" s="7">
        <v>4124177.5065192706</v>
      </c>
      <c r="BI41" s="7">
        <v>4437003.1649445398</v>
      </c>
      <c r="BJ41" s="7">
        <v>4920850.2428663997</v>
      </c>
    </row>
    <row r="42" spans="1:62" s="5" customFormat="1" ht="18" customHeight="1">
      <c r="A42" s="117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16"/>
      <c r="AQ42" s="10"/>
      <c r="AR42" s="10"/>
      <c r="AS42" s="10"/>
      <c r="AT42" s="10"/>
      <c r="AU42" s="7"/>
      <c r="AV42" s="12"/>
      <c r="AW42" s="12"/>
      <c r="AX42" s="12"/>
      <c r="AY42" s="7"/>
      <c r="AZ42" s="7"/>
      <c r="BA42" s="7"/>
      <c r="BB42" s="7"/>
      <c r="BC42" s="1033"/>
      <c r="BD42" s="1033"/>
      <c r="BE42" s="1033"/>
      <c r="BF42" s="1033"/>
      <c r="BG42" s="7"/>
      <c r="BH42" s="7"/>
      <c r="BI42" s="7"/>
      <c r="BJ42" s="7"/>
    </row>
    <row r="43" spans="1:62" s="5" customFormat="1" ht="18" customHeight="1">
      <c r="A43" s="1176" t="s">
        <v>1103</v>
      </c>
      <c r="B43" s="6">
        <v>54.79</v>
      </c>
      <c r="C43" s="6">
        <v>70.512</v>
      </c>
      <c r="D43" s="6">
        <v>83.288000000000011</v>
      </c>
      <c r="E43" s="6">
        <v>94.27</v>
      </c>
      <c r="F43" s="6">
        <v>114.428</v>
      </c>
      <c r="G43" s="6">
        <v>141.01600000000002</v>
      </c>
      <c r="H43" s="6">
        <v>162.51600000000002</v>
      </c>
      <c r="I43" s="6">
        <v>131.24199999999999</v>
      </c>
      <c r="J43" s="6">
        <v>183.55200000000002</v>
      </c>
      <c r="K43" s="6">
        <v>215.40600000000001</v>
      </c>
      <c r="L43" s="6">
        <v>336.7</v>
      </c>
      <c r="M43" s="6">
        <v>371.8</v>
      </c>
      <c r="N43" s="6">
        <v>467.5</v>
      </c>
      <c r="O43" s="6">
        <v>596.70000000000005</v>
      </c>
      <c r="P43" s="6">
        <v>995.1</v>
      </c>
      <c r="Q43" s="6">
        <v>1635.8</v>
      </c>
      <c r="R43" s="6">
        <v>2041</v>
      </c>
      <c r="S43" s="6">
        <v>2341</v>
      </c>
      <c r="T43" s="6">
        <v>2724.7</v>
      </c>
      <c r="U43" s="6">
        <v>3873.1</v>
      </c>
      <c r="V43" s="6">
        <v>5449.3</v>
      </c>
      <c r="W43" s="6">
        <v>6246.4</v>
      </c>
      <c r="X43" s="6">
        <v>7801.8</v>
      </c>
      <c r="Y43" s="6">
        <v>9361.2999999999993</v>
      </c>
      <c r="Z43" s="6">
        <v>10872.9</v>
      </c>
      <c r="AA43" s="6">
        <v>12399.6</v>
      </c>
      <c r="AB43" s="6">
        <v>13829.4</v>
      </c>
      <c r="AC43" s="6">
        <v>18471.7</v>
      </c>
      <c r="AD43" s="6">
        <v>23214.799999999999</v>
      </c>
      <c r="AE43" s="6">
        <v>20786.2</v>
      </c>
      <c r="AF43" s="6">
        <v>29506.3</v>
      </c>
      <c r="AG43" s="6">
        <v>37428.1</v>
      </c>
      <c r="AH43" s="6">
        <v>53115.199999999997</v>
      </c>
      <c r="AI43" s="6">
        <v>79725.8</v>
      </c>
      <c r="AJ43" s="6">
        <v>97553.4</v>
      </c>
      <c r="AK43" s="6">
        <v>117349</v>
      </c>
      <c r="AL43" s="6">
        <v>142869.1</v>
      </c>
      <c r="AM43" s="6">
        <v>161108.4</v>
      </c>
      <c r="AN43" s="6">
        <v>207061.8</v>
      </c>
      <c r="AO43" s="6">
        <v>306654.90000000002</v>
      </c>
      <c r="AP43" s="6">
        <v>398348.4</v>
      </c>
      <c r="AQ43" s="10">
        <v>499161.5</v>
      </c>
      <c r="AR43" s="10">
        <v>653241.19999999995</v>
      </c>
      <c r="AS43" s="10">
        <v>759632.5</v>
      </c>
      <c r="AT43" s="10">
        <v>932930.1</v>
      </c>
      <c r="AU43" s="7">
        <v>1089450.28</v>
      </c>
      <c r="AV43" s="20">
        <v>1747252.8</v>
      </c>
      <c r="AW43" s="20">
        <v>2693554.3</v>
      </c>
      <c r="AX43" s="20">
        <v>4309523.0556881195</v>
      </c>
      <c r="AY43" s="6">
        <v>4331102.2689487897</v>
      </c>
      <c r="AZ43" s="6">
        <v>4592410.8033331903</v>
      </c>
      <c r="BA43" s="6">
        <v>5124990.15980375</v>
      </c>
      <c r="BB43" s="6">
        <v>5763511.2153961603</v>
      </c>
      <c r="BC43" s="1032">
        <v>6056859.1041265484</v>
      </c>
      <c r="BD43" s="1032">
        <v>5927508.1735112211</v>
      </c>
      <c r="BE43" s="1032">
        <v>5968898.9678823808</v>
      </c>
      <c r="BF43" s="1032">
        <v>5954260.4522725996</v>
      </c>
      <c r="BG43" s="6">
        <v>6229106.6060267594</v>
      </c>
      <c r="BH43" s="6">
        <v>6534832.1723704999</v>
      </c>
      <c r="BI43" s="6">
        <v>6615820.2023807494</v>
      </c>
      <c r="BJ43" s="6">
        <v>6531913.0086532207</v>
      </c>
    </row>
    <row r="44" spans="1:62" s="5" customFormat="1" ht="18" customHeight="1">
      <c r="A44" s="1180" t="s">
        <v>30</v>
      </c>
      <c r="B44" s="7">
        <v>54.79</v>
      </c>
      <c r="C44" s="7">
        <v>70.512</v>
      </c>
      <c r="D44" s="7">
        <v>83.288000000000011</v>
      </c>
      <c r="E44" s="7">
        <v>94.27</v>
      </c>
      <c r="F44" s="7">
        <v>114.428</v>
      </c>
      <c r="G44" s="7">
        <v>141.01600000000002</v>
      </c>
      <c r="H44" s="7">
        <v>162.51600000000002</v>
      </c>
      <c r="I44" s="7">
        <v>131.24199999999999</v>
      </c>
      <c r="J44" s="7">
        <v>183.55200000000002</v>
      </c>
      <c r="K44" s="7">
        <v>215.40600000000001</v>
      </c>
      <c r="L44" s="7">
        <v>336.7</v>
      </c>
      <c r="M44" s="7">
        <v>371.8</v>
      </c>
      <c r="N44" s="7">
        <v>465.3</v>
      </c>
      <c r="O44" s="7">
        <v>591</v>
      </c>
      <c r="P44" s="7">
        <v>992.3</v>
      </c>
      <c r="Q44" s="7">
        <v>1627.2</v>
      </c>
      <c r="R44" s="7">
        <v>2038.2</v>
      </c>
      <c r="S44" s="7">
        <v>2337.5</v>
      </c>
      <c r="T44" s="7">
        <v>2712.4</v>
      </c>
      <c r="U44" s="7">
        <v>3819.4</v>
      </c>
      <c r="V44" s="7">
        <v>5382.8</v>
      </c>
      <c r="W44" s="7">
        <v>6124</v>
      </c>
      <c r="X44" s="7">
        <v>7529.5</v>
      </c>
      <c r="Y44" s="7">
        <v>8876.6</v>
      </c>
      <c r="Z44" s="7">
        <v>10361.9</v>
      </c>
      <c r="AA44" s="7">
        <v>11869.1</v>
      </c>
      <c r="AB44" s="7">
        <v>13227.5</v>
      </c>
      <c r="AC44" s="7">
        <v>17911.5</v>
      </c>
      <c r="AD44" s="7">
        <v>22380</v>
      </c>
      <c r="AE44" s="7">
        <v>19491.8</v>
      </c>
      <c r="AF44" s="7">
        <v>27142.9</v>
      </c>
      <c r="AG44" s="7">
        <v>35405.9</v>
      </c>
      <c r="AH44" s="7">
        <v>49812.1</v>
      </c>
      <c r="AI44" s="7">
        <v>74057.600000000006</v>
      </c>
      <c r="AJ44" s="7">
        <v>88504.6</v>
      </c>
      <c r="AK44" s="7">
        <v>111254.8</v>
      </c>
      <c r="AL44" s="7">
        <v>134756.1</v>
      </c>
      <c r="AM44" s="7">
        <v>154633.20000000001</v>
      </c>
      <c r="AN44" s="7">
        <v>198337.4</v>
      </c>
      <c r="AO44" s="7">
        <v>298908.09999999998</v>
      </c>
      <c r="AP44" s="8">
        <v>386395.7</v>
      </c>
      <c r="AQ44" s="10">
        <v>499161.5</v>
      </c>
      <c r="AR44" s="10">
        <v>653241.19999999995</v>
      </c>
      <c r="AS44" s="10">
        <v>759632.5</v>
      </c>
      <c r="AT44" s="10">
        <v>932930.1</v>
      </c>
      <c r="AU44" s="7">
        <v>1089450.28</v>
      </c>
      <c r="AV44" s="20">
        <v>1747252.8</v>
      </c>
      <c r="AW44" s="20">
        <v>2693554.3</v>
      </c>
      <c r="AX44" s="20">
        <v>4309523.0556881195</v>
      </c>
      <c r="AY44" s="7">
        <v>4331102.2689487897</v>
      </c>
      <c r="AZ44" s="7">
        <v>4592410.8033331903</v>
      </c>
      <c r="BA44" s="7">
        <v>5124990.15980375</v>
      </c>
      <c r="BB44" s="7">
        <v>5763511.2153961603</v>
      </c>
      <c r="BC44" s="1033">
        <v>6056859.1041265484</v>
      </c>
      <c r="BD44" s="1033">
        <v>5927508.1735112211</v>
      </c>
      <c r="BE44" s="1033">
        <v>5968898.9678823808</v>
      </c>
      <c r="BF44" s="1033">
        <v>5954260.4522725996</v>
      </c>
      <c r="BG44" s="7">
        <v>6229106.6060267594</v>
      </c>
      <c r="BH44" s="7">
        <v>6534832.1723704999</v>
      </c>
      <c r="BI44" s="7">
        <v>6615820.2023807494</v>
      </c>
      <c r="BJ44" s="7">
        <v>6531913.0086532207</v>
      </c>
    </row>
    <row r="45" spans="1:62" s="5" customFormat="1" ht="18" customHeight="1">
      <c r="A45" s="1179" t="s">
        <v>31</v>
      </c>
      <c r="B45" s="7">
        <v>54.79</v>
      </c>
      <c r="C45" s="7">
        <v>70.512</v>
      </c>
      <c r="D45" s="7">
        <v>83.288000000000011</v>
      </c>
      <c r="E45" s="7">
        <v>94.27</v>
      </c>
      <c r="F45" s="7">
        <v>114.428</v>
      </c>
      <c r="G45" s="7">
        <v>141.01600000000002</v>
      </c>
      <c r="H45" s="7">
        <v>162.51600000000002</v>
      </c>
      <c r="I45" s="7">
        <v>131.24199999999999</v>
      </c>
      <c r="J45" s="7">
        <v>183.55200000000002</v>
      </c>
      <c r="K45" s="7">
        <v>215.40600000000001</v>
      </c>
      <c r="L45" s="7">
        <v>336.7</v>
      </c>
      <c r="M45" s="7">
        <v>371.8</v>
      </c>
      <c r="N45" s="7">
        <v>456.8</v>
      </c>
      <c r="O45" s="7">
        <v>582.29999999999995</v>
      </c>
      <c r="P45" s="7">
        <v>973.2</v>
      </c>
      <c r="Q45" s="7">
        <v>1572.4</v>
      </c>
      <c r="R45" s="7">
        <v>1979.2</v>
      </c>
      <c r="S45" s="7">
        <v>2255.1</v>
      </c>
      <c r="T45" s="7">
        <v>2601.6999999999998</v>
      </c>
      <c r="U45" s="7">
        <v>3702.1</v>
      </c>
      <c r="V45" s="7">
        <v>5163.2</v>
      </c>
      <c r="W45" s="7">
        <v>5796</v>
      </c>
      <c r="X45" s="7">
        <v>6838.2</v>
      </c>
      <c r="Y45" s="7">
        <v>8082.9</v>
      </c>
      <c r="Z45" s="7">
        <v>9391.2999999999993</v>
      </c>
      <c r="AA45" s="7">
        <v>10550.9</v>
      </c>
      <c r="AB45" s="7">
        <v>11487.8</v>
      </c>
      <c r="AC45" s="7">
        <v>15088.7</v>
      </c>
      <c r="AD45" s="7">
        <v>18397.2</v>
      </c>
      <c r="AE45" s="7">
        <v>16976.900000000001</v>
      </c>
      <c r="AF45" s="7">
        <v>23188.5</v>
      </c>
      <c r="AG45" s="7">
        <v>30359.7</v>
      </c>
      <c r="AH45" s="7">
        <v>41784.199999999997</v>
      </c>
      <c r="AI45" s="7">
        <v>60530</v>
      </c>
      <c r="AJ45" s="7">
        <v>77188.800000000003</v>
      </c>
      <c r="AK45" s="7">
        <v>99492.7</v>
      </c>
      <c r="AL45" s="7">
        <v>118455.8</v>
      </c>
      <c r="AM45" s="7">
        <v>135791</v>
      </c>
      <c r="AN45" s="7">
        <v>172051.4</v>
      </c>
      <c r="AO45" s="7">
        <v>274198.8</v>
      </c>
      <c r="AP45" s="8">
        <v>357103.1</v>
      </c>
      <c r="AQ45" s="10">
        <v>499161.5</v>
      </c>
      <c r="AR45" s="10">
        <v>653241.19999999995</v>
      </c>
      <c r="AS45" s="10">
        <v>759632.5</v>
      </c>
      <c r="AT45" s="10">
        <v>932930.1</v>
      </c>
      <c r="AU45" s="7">
        <v>1089450.28</v>
      </c>
      <c r="AV45" s="9">
        <v>1747252.8</v>
      </c>
      <c r="AW45" s="9">
        <v>2693554.3</v>
      </c>
      <c r="AX45" s="9">
        <v>4309523.0556881195</v>
      </c>
      <c r="AY45" s="7">
        <v>4331102.2689487897</v>
      </c>
      <c r="AZ45" s="7">
        <v>4592410.8033331903</v>
      </c>
      <c r="BA45" s="7">
        <v>5124990.15980375</v>
      </c>
      <c r="BB45" s="7">
        <v>5763511.2153961603</v>
      </c>
      <c r="BC45" s="1033">
        <v>6056859.1041265484</v>
      </c>
      <c r="BD45" s="1033">
        <v>5927508.1735112211</v>
      </c>
      <c r="BE45" s="1033">
        <v>5968898.9678823808</v>
      </c>
      <c r="BF45" s="1033">
        <v>5954260.4522725996</v>
      </c>
      <c r="BG45" s="7">
        <v>6229106.6060267594</v>
      </c>
      <c r="BH45" s="7">
        <v>6534832.1723704999</v>
      </c>
      <c r="BI45" s="7">
        <v>6615820.2023807494</v>
      </c>
      <c r="BJ45" s="7">
        <v>6531913.0086532207</v>
      </c>
    </row>
    <row r="46" spans="1:62" s="5" customFormat="1" ht="18" customHeight="1">
      <c r="A46" s="1179" t="s">
        <v>32</v>
      </c>
      <c r="B46" s="10" t="s">
        <v>458</v>
      </c>
      <c r="C46" s="10" t="s">
        <v>458</v>
      </c>
      <c r="D46" s="10" t="s">
        <v>458</v>
      </c>
      <c r="E46" s="10" t="s">
        <v>458</v>
      </c>
      <c r="F46" s="10" t="s">
        <v>458</v>
      </c>
      <c r="G46" s="10" t="s">
        <v>458</v>
      </c>
      <c r="H46" s="10" t="s">
        <v>458</v>
      </c>
      <c r="I46" s="10" t="s">
        <v>458</v>
      </c>
      <c r="J46" s="10" t="s">
        <v>458</v>
      </c>
      <c r="K46" s="10" t="s">
        <v>458</v>
      </c>
      <c r="L46" s="10" t="s">
        <v>458</v>
      </c>
      <c r="M46" s="10" t="s">
        <v>458</v>
      </c>
      <c r="N46" s="7">
        <v>8.5</v>
      </c>
      <c r="O46" s="7">
        <v>8.6999999999999993</v>
      </c>
      <c r="P46" s="7">
        <v>19.100000000000001</v>
      </c>
      <c r="Q46" s="7">
        <v>54.8</v>
      </c>
      <c r="R46" s="7">
        <v>59</v>
      </c>
      <c r="S46" s="7">
        <v>82.4</v>
      </c>
      <c r="T46" s="7">
        <v>110.7</v>
      </c>
      <c r="U46" s="7">
        <v>117.3</v>
      </c>
      <c r="V46" s="7">
        <v>219.6</v>
      </c>
      <c r="W46" s="7">
        <v>328</v>
      </c>
      <c r="X46" s="7">
        <v>691.3</v>
      </c>
      <c r="Y46" s="7">
        <v>793.7</v>
      </c>
      <c r="Z46" s="7">
        <v>970.6</v>
      </c>
      <c r="AA46" s="7">
        <v>1318.2</v>
      </c>
      <c r="AB46" s="7">
        <v>1739.7</v>
      </c>
      <c r="AC46" s="7">
        <v>2822.8</v>
      </c>
      <c r="AD46" s="7">
        <v>3982.8</v>
      </c>
      <c r="AE46" s="7">
        <v>2514.9</v>
      </c>
      <c r="AF46" s="7">
        <v>3954.4</v>
      </c>
      <c r="AG46" s="7">
        <v>5046.2</v>
      </c>
      <c r="AH46" s="7">
        <v>8027.9</v>
      </c>
      <c r="AI46" s="7">
        <v>13527.6</v>
      </c>
      <c r="AJ46" s="7">
        <v>11315.8</v>
      </c>
      <c r="AK46" s="7">
        <v>11762.1</v>
      </c>
      <c r="AL46" s="7">
        <v>16300.3</v>
      </c>
      <c r="AM46" s="7">
        <v>18842.2</v>
      </c>
      <c r="AN46" s="7">
        <v>26286</v>
      </c>
      <c r="AO46" s="7">
        <v>24709.3</v>
      </c>
      <c r="AP46" s="8">
        <v>29292.6</v>
      </c>
      <c r="AQ46" s="10"/>
      <c r="AR46" s="10"/>
      <c r="AS46" s="10"/>
      <c r="AT46" s="10"/>
      <c r="AU46" s="7"/>
      <c r="AV46" s="9"/>
      <c r="AW46" s="9"/>
      <c r="AX46" s="9"/>
      <c r="AY46" s="10"/>
      <c r="AZ46" s="10"/>
      <c r="BA46" s="10"/>
      <c r="BB46" s="10"/>
      <c r="BC46" s="1034"/>
      <c r="BD46" s="1034"/>
      <c r="BE46" s="1034"/>
      <c r="BF46" s="1034"/>
      <c r="BG46" s="10"/>
      <c r="BH46" s="10"/>
      <c r="BI46" s="10"/>
      <c r="BJ46" s="10"/>
    </row>
    <row r="47" spans="1:62" s="5" customFormat="1" ht="18" customHeight="1">
      <c r="A47" s="1181" t="s">
        <v>33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10" t="s">
        <v>458</v>
      </c>
      <c r="N47" s="7">
        <v>2.2000000000000002</v>
      </c>
      <c r="O47" s="7">
        <v>5.7</v>
      </c>
      <c r="P47" s="7">
        <v>2.8</v>
      </c>
      <c r="Q47" s="7">
        <v>8.6</v>
      </c>
      <c r="R47" s="7">
        <v>2.8</v>
      </c>
      <c r="S47" s="7">
        <v>3.5</v>
      </c>
      <c r="T47" s="7">
        <v>12.3</v>
      </c>
      <c r="U47" s="7">
        <v>53.7</v>
      </c>
      <c r="V47" s="7">
        <v>66.5</v>
      </c>
      <c r="W47" s="7">
        <v>122.4</v>
      </c>
      <c r="X47" s="7">
        <v>272.3</v>
      </c>
      <c r="Y47" s="7">
        <v>484.7</v>
      </c>
      <c r="Z47" s="7">
        <v>511</v>
      </c>
      <c r="AA47" s="7">
        <v>530.5</v>
      </c>
      <c r="AB47" s="7">
        <v>601.9</v>
      </c>
      <c r="AC47" s="7">
        <v>560.20000000000005</v>
      </c>
      <c r="AD47" s="7">
        <v>834.8</v>
      </c>
      <c r="AE47" s="7">
        <v>1294.4000000000001</v>
      </c>
      <c r="AF47" s="7">
        <v>2363.4</v>
      </c>
      <c r="AG47" s="7">
        <v>2022.2</v>
      </c>
      <c r="AH47" s="7">
        <v>3303.1</v>
      </c>
      <c r="AI47" s="7">
        <v>5668.2</v>
      </c>
      <c r="AJ47" s="7">
        <v>9048.7999999999993</v>
      </c>
      <c r="AK47" s="7">
        <v>6094.2</v>
      </c>
      <c r="AL47" s="7">
        <v>8113</v>
      </c>
      <c r="AM47" s="7">
        <v>6475.2</v>
      </c>
      <c r="AN47" s="7">
        <v>8724.4</v>
      </c>
      <c r="AO47" s="7">
        <v>7746.8</v>
      </c>
      <c r="AP47" s="8">
        <v>11952.7</v>
      </c>
      <c r="AQ47" s="10">
        <v>47198.400000000001</v>
      </c>
      <c r="AR47" s="10">
        <v>109037</v>
      </c>
      <c r="AS47" s="10">
        <v>122587.2</v>
      </c>
      <c r="AT47" s="10">
        <v>172538.3</v>
      </c>
      <c r="AU47" s="7">
        <v>188511.1</v>
      </c>
      <c r="AV47" s="9">
        <v>302380</v>
      </c>
      <c r="AW47" s="9">
        <v>474404.1</v>
      </c>
      <c r="AX47" s="9">
        <v>924105.04958006996</v>
      </c>
      <c r="AY47" s="7">
        <v>1065387.7840377099</v>
      </c>
      <c r="AZ47" s="7">
        <v>1099223.1360650901</v>
      </c>
      <c r="BA47" s="7">
        <v>1186272.86969249</v>
      </c>
      <c r="BB47" s="7">
        <v>1444327.07205311</v>
      </c>
      <c r="BC47" s="1033">
        <v>1460809.19373677</v>
      </c>
      <c r="BD47" s="1033">
        <v>1465667.31505173</v>
      </c>
      <c r="BE47" s="1033">
        <v>1591213.82668327</v>
      </c>
      <c r="BF47" s="1033">
        <v>1506291.5182938799</v>
      </c>
      <c r="BG47" s="7">
        <v>1747470.3072589298</v>
      </c>
      <c r="BH47" s="7">
        <v>1986644.0579468301</v>
      </c>
      <c r="BI47" s="7">
        <v>2039875.1661998001</v>
      </c>
      <c r="BJ47" s="7">
        <v>1965520.9618868202</v>
      </c>
    </row>
    <row r="48" spans="1:62" s="5" customFormat="1" ht="18" customHeight="1">
      <c r="A48" s="1179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10"/>
      <c r="AQ48" s="10"/>
      <c r="AR48" s="10"/>
      <c r="AS48" s="7"/>
      <c r="AT48" s="10"/>
      <c r="AU48" s="7"/>
      <c r="AV48" s="12"/>
      <c r="AW48" s="12"/>
      <c r="AX48" s="12"/>
      <c r="AY48" s="7"/>
      <c r="AZ48" s="7"/>
      <c r="BA48" s="7"/>
      <c r="BB48" s="7"/>
      <c r="BC48" s="1033"/>
      <c r="BD48" s="1033"/>
      <c r="BE48" s="1033"/>
      <c r="BF48" s="1033"/>
      <c r="BG48" s="7"/>
      <c r="BH48" s="7"/>
      <c r="BI48" s="7"/>
      <c r="BJ48" s="7"/>
    </row>
    <row r="49" spans="1:62" s="5" customFormat="1" ht="18" customHeight="1" thickBot="1">
      <c r="A49" s="1182" t="s">
        <v>34</v>
      </c>
      <c r="B49" s="22">
        <v>272.39600000000002</v>
      </c>
      <c r="C49" s="22">
        <v>292.83199999999999</v>
      </c>
      <c r="D49" s="22">
        <v>325.428</v>
      </c>
      <c r="E49" s="22">
        <v>361.82399999999996</v>
      </c>
      <c r="F49" s="22">
        <v>430.48599999999999</v>
      </c>
      <c r="G49" s="22">
        <v>467.37400000000002</v>
      </c>
      <c r="H49" s="22">
        <v>518.13800000000003</v>
      </c>
      <c r="I49" s="22">
        <v>451.33600000000001</v>
      </c>
      <c r="J49" s="22">
        <v>515.31399999999996</v>
      </c>
      <c r="K49" s="22">
        <v>660.39799999999991</v>
      </c>
      <c r="L49" s="22">
        <v>978.2</v>
      </c>
      <c r="M49" s="22">
        <v>1041.8</v>
      </c>
      <c r="N49" s="22">
        <v>1214.9000000000001</v>
      </c>
      <c r="O49" s="22">
        <v>1522.5</v>
      </c>
      <c r="P49" s="22">
        <v>2352.3000000000002</v>
      </c>
      <c r="Q49" s="22">
        <v>4241.2</v>
      </c>
      <c r="R49" s="22">
        <v>5905.1</v>
      </c>
      <c r="S49" s="22">
        <v>7898.8</v>
      </c>
      <c r="T49" s="22">
        <v>7985.4</v>
      </c>
      <c r="U49" s="22">
        <v>10224.6</v>
      </c>
      <c r="V49" s="22">
        <v>15100</v>
      </c>
      <c r="W49" s="22">
        <v>16161.7</v>
      </c>
      <c r="X49" s="22">
        <v>18093.599999999999</v>
      </c>
      <c r="Y49" s="22">
        <v>20879.099999999999</v>
      </c>
      <c r="Z49" s="22">
        <v>23370</v>
      </c>
      <c r="AA49" s="22">
        <v>26277.599999999999</v>
      </c>
      <c r="AB49" s="22">
        <v>27389.8</v>
      </c>
      <c r="AC49" s="23">
        <v>33667.4</v>
      </c>
      <c r="AD49" s="23">
        <v>45446.9</v>
      </c>
      <c r="AE49" s="23">
        <v>47055</v>
      </c>
      <c r="AF49" s="23">
        <v>68662.5</v>
      </c>
      <c r="AG49" s="23">
        <v>87499.8</v>
      </c>
      <c r="AH49" s="23">
        <v>129085.47462571001</v>
      </c>
      <c r="AI49" s="23">
        <v>198479.20318588999</v>
      </c>
      <c r="AJ49" s="23">
        <v>266944.88646651001</v>
      </c>
      <c r="AK49" s="23">
        <v>318763.46635389002</v>
      </c>
      <c r="AL49" s="23">
        <v>370333.52547017997</v>
      </c>
      <c r="AM49" s="23">
        <v>429731.33053988003</v>
      </c>
      <c r="AN49" s="23">
        <v>525637.80000000005</v>
      </c>
      <c r="AO49" s="23">
        <v>699733.70472530997</v>
      </c>
      <c r="AP49" s="23">
        <v>1036079.54657685</v>
      </c>
      <c r="AQ49" s="23">
        <v>1315869.1464152201</v>
      </c>
      <c r="AR49" s="23">
        <v>1599494.6</v>
      </c>
      <c r="AS49" s="23">
        <v>1985191.8329999999</v>
      </c>
      <c r="AT49" s="23">
        <v>2263587.8801293303</v>
      </c>
      <c r="AU49" s="23">
        <v>2814846.1</v>
      </c>
      <c r="AV49" s="23">
        <v>4027901.6675454397</v>
      </c>
      <c r="AW49" s="23">
        <v>5832488.5</v>
      </c>
      <c r="AX49" s="23">
        <v>9166835.305064559</v>
      </c>
      <c r="AY49" s="23">
        <v>8997817.2540106587</v>
      </c>
      <c r="AZ49" s="23">
        <v>9077026.5306618307</v>
      </c>
      <c r="BA49" s="23">
        <v>9458490.2460518107</v>
      </c>
      <c r="BB49" s="23">
        <v>10780627.142545</v>
      </c>
      <c r="BC49" s="1036">
        <v>11023312.970613949</v>
      </c>
      <c r="BD49" s="1036">
        <v>10845498.096374892</v>
      </c>
      <c r="BE49" s="1036">
        <v>11224789.76625878</v>
      </c>
      <c r="BF49" s="1036">
        <v>11525530.341864239</v>
      </c>
      <c r="BG49" s="23">
        <v>11653623.806210142</v>
      </c>
      <c r="BH49" s="23">
        <v>12172096.71063769</v>
      </c>
      <c r="BI49" s="23">
        <v>12618080.334928099</v>
      </c>
      <c r="BJ49" s="23">
        <v>13303494.497339509</v>
      </c>
    </row>
    <row r="50" spans="1:62" s="24" customFormat="1" ht="12.75">
      <c r="A50" s="545" t="s">
        <v>35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6"/>
      <c r="AS50" s="26"/>
      <c r="AT50" s="26"/>
      <c r="AU50" s="27"/>
      <c r="AY50" s="28"/>
      <c r="AZ50" s="28"/>
      <c r="BA50" s="28"/>
      <c r="BB50" s="28"/>
      <c r="BC50" s="28"/>
      <c r="BD50" s="28"/>
      <c r="BE50" s="28"/>
      <c r="BF50" s="28"/>
      <c r="BG50" s="1080"/>
      <c r="BH50" s="1080"/>
      <c r="BI50" s="1080"/>
      <c r="BJ50" s="1080"/>
    </row>
    <row r="51" spans="1:62" s="24" customFormat="1" ht="15">
      <c r="A51" s="545" t="s">
        <v>1104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9"/>
      <c r="AR51" s="26"/>
      <c r="AS51" s="27"/>
      <c r="AT51" s="26"/>
      <c r="AU51" s="27"/>
      <c r="AW51" s="28"/>
      <c r="AX51" s="28"/>
      <c r="AY51" s="28"/>
      <c r="AZ51" s="28"/>
      <c r="BA51" s="28"/>
      <c r="BB51" s="28"/>
      <c r="BC51" s="28"/>
      <c r="BD51" s="30"/>
      <c r="BE51" s="31"/>
      <c r="BF51" s="30"/>
      <c r="BG51" s="28"/>
      <c r="BH51" s="30"/>
      <c r="BI51" s="31"/>
      <c r="BJ51" s="30"/>
    </row>
    <row r="52" spans="1:62" s="24" customFormat="1" ht="14.25" customHeight="1">
      <c r="A52" s="545" t="s">
        <v>1105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32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6"/>
      <c r="AS52" s="27"/>
      <c r="AT52" s="26"/>
      <c r="AU52" s="27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</row>
    <row r="53" spans="1:62" s="24" customFormat="1" ht="12.75">
      <c r="A53" s="545" t="s">
        <v>36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32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6"/>
      <c r="AS53" s="27"/>
      <c r="AT53" s="26"/>
      <c r="AU53" s="27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</row>
    <row r="54" spans="1:62" s="24" customFormat="1" ht="14.25" customHeight="1">
      <c r="A54" s="545" t="s">
        <v>1106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6"/>
      <c r="AS54" s="27"/>
      <c r="AT54" s="26"/>
      <c r="AU54" s="27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</row>
    <row r="55" spans="1:62"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</row>
    <row r="56" spans="1:62">
      <c r="AE56" s="33"/>
      <c r="AF56" s="33"/>
      <c r="AG56" s="33"/>
      <c r="AH56" s="33"/>
      <c r="AI56" s="33"/>
      <c r="AJ56" s="33"/>
      <c r="AL56" s="33"/>
      <c r="AM56" s="33"/>
      <c r="AN56" s="33"/>
      <c r="AO56" s="33"/>
      <c r="AP56" s="33"/>
      <c r="AQ56" s="33"/>
      <c r="AR56" s="33"/>
    </row>
    <row r="57" spans="1:62">
      <c r="AE57" s="33"/>
      <c r="AF57" s="33"/>
      <c r="AG57" s="33"/>
      <c r="AH57" s="33"/>
      <c r="AI57" s="33"/>
      <c r="AJ57" s="33"/>
      <c r="AL57" s="33"/>
      <c r="AM57" s="33"/>
      <c r="AN57" s="33"/>
      <c r="AO57" s="33"/>
      <c r="AP57" s="33"/>
      <c r="AQ57" s="33"/>
      <c r="AR57" s="33"/>
    </row>
    <row r="59" spans="1:62">
      <c r="AE59" s="33"/>
      <c r="AF59" s="33"/>
      <c r="AG59" s="33"/>
      <c r="AH59" s="33"/>
      <c r="AI59" s="33"/>
      <c r="AJ59" s="33"/>
      <c r="AL59" s="33"/>
      <c r="AM59" s="33"/>
      <c r="AN59" s="33"/>
      <c r="AO59" s="33"/>
      <c r="AP59" s="33"/>
      <c r="AQ59" s="33"/>
      <c r="AR59" s="33"/>
    </row>
    <row r="60" spans="1:62">
      <c r="AG60" s="33"/>
      <c r="AH60" s="33"/>
      <c r="AI60" s="33"/>
      <c r="AJ60" s="33"/>
      <c r="AL60" s="33"/>
      <c r="AM60" s="33"/>
      <c r="AN60" s="33"/>
      <c r="AO60" s="33"/>
      <c r="AP60" s="33"/>
      <c r="AQ60" s="33"/>
      <c r="AR60" s="33"/>
    </row>
    <row r="61" spans="1:62">
      <c r="AE61" s="33"/>
      <c r="AF61" s="33"/>
      <c r="AG61" s="33"/>
      <c r="AH61" s="33"/>
      <c r="AI61" s="33"/>
      <c r="AJ61" s="33"/>
      <c r="AL61" s="33"/>
      <c r="AM61" s="33"/>
      <c r="AN61" s="33"/>
      <c r="AO61" s="33"/>
      <c r="AP61" s="33"/>
      <c r="AQ61" s="33"/>
      <c r="AR61" s="33"/>
    </row>
    <row r="63" spans="1:62">
      <c r="AE63" s="33"/>
      <c r="AF63" s="33"/>
      <c r="AG63" s="33"/>
      <c r="AH63" s="33"/>
      <c r="AI63" s="33"/>
      <c r="AJ63" s="33"/>
      <c r="AL63" s="33"/>
      <c r="AM63" s="33"/>
      <c r="AN63" s="33"/>
      <c r="AO63" s="33"/>
      <c r="AP63" s="33"/>
      <c r="AQ63" s="33"/>
      <c r="AR63" s="33"/>
    </row>
    <row r="64" spans="1:62">
      <c r="AE64" s="33"/>
      <c r="AF64" s="33"/>
      <c r="AG64" s="33"/>
      <c r="AH64" s="33"/>
      <c r="AI64" s="33"/>
      <c r="AJ64" s="33"/>
      <c r="AL64" s="33"/>
      <c r="AM64" s="33"/>
      <c r="AN64" s="33"/>
      <c r="AO64" s="33"/>
      <c r="AP64" s="33"/>
      <c r="AQ64" s="33"/>
      <c r="AR64" s="33"/>
    </row>
    <row r="65" spans="31:44">
      <c r="AE65" s="33"/>
      <c r="AF65" s="33"/>
      <c r="AG65" s="33"/>
      <c r="AH65" s="33"/>
      <c r="AI65" s="33"/>
      <c r="AJ65" s="33"/>
      <c r="AL65" s="33"/>
      <c r="AM65" s="33"/>
      <c r="AN65" s="33"/>
      <c r="AO65" s="33"/>
      <c r="AP65" s="33"/>
      <c r="AQ65" s="33"/>
      <c r="AR65" s="33"/>
    </row>
    <row r="66" spans="31:44">
      <c r="AE66" s="33"/>
      <c r="AF66" s="33"/>
    </row>
    <row r="67" spans="31:44">
      <c r="AE67" s="33"/>
      <c r="AF67" s="33"/>
      <c r="AG67" s="33"/>
      <c r="AH67" s="33"/>
      <c r="AI67" s="33"/>
      <c r="AJ67" s="33"/>
      <c r="AL67" s="33"/>
      <c r="AM67" s="33"/>
      <c r="AN67" s="33"/>
      <c r="AO67" s="33"/>
      <c r="AP67" s="33"/>
      <c r="AQ67" s="33"/>
      <c r="AR67" s="33"/>
    </row>
    <row r="68" spans="31:44">
      <c r="AE68" s="33"/>
      <c r="AF68" s="33"/>
    </row>
    <row r="69" spans="31:44">
      <c r="AE69" s="33"/>
      <c r="AF69" s="33"/>
      <c r="AG69" s="33"/>
      <c r="AH69" s="33"/>
      <c r="AI69" s="33"/>
      <c r="AJ69" s="33"/>
      <c r="AL69" s="33"/>
      <c r="AM69" s="33"/>
      <c r="AN69" s="33"/>
      <c r="AO69" s="33"/>
      <c r="AP69" s="33"/>
      <c r="AQ69" s="33"/>
      <c r="AR69" s="33"/>
    </row>
    <row r="70" spans="31:44">
      <c r="AE70" s="33"/>
      <c r="AF70" s="33"/>
    </row>
    <row r="71" spans="31:44">
      <c r="AG71" s="33"/>
      <c r="AH71" s="33"/>
      <c r="AI71" s="33"/>
      <c r="AJ71" s="33"/>
      <c r="AL71" s="33"/>
      <c r="AM71" s="33"/>
      <c r="AN71" s="33"/>
      <c r="AO71" s="33"/>
      <c r="AP71" s="33"/>
      <c r="AQ71" s="33"/>
      <c r="AR71" s="33"/>
    </row>
    <row r="72" spans="31:44">
      <c r="AE72" s="33"/>
      <c r="AF72" s="33"/>
      <c r="AG72" s="33"/>
      <c r="AH72" s="33"/>
      <c r="AI72" s="33"/>
      <c r="AJ72" s="33"/>
      <c r="AL72" s="33"/>
      <c r="AM72" s="33"/>
      <c r="AN72" s="33"/>
      <c r="AO72" s="33"/>
      <c r="AP72" s="33"/>
      <c r="AQ72" s="33"/>
      <c r="AR72" s="33"/>
    </row>
    <row r="73" spans="31:44">
      <c r="AE73" s="33"/>
      <c r="AF73" s="33"/>
      <c r="AG73" s="33"/>
      <c r="AH73" s="33"/>
      <c r="AI73" s="33"/>
      <c r="AJ73" s="33"/>
      <c r="AL73" s="33"/>
      <c r="AM73" s="33"/>
      <c r="AN73" s="33"/>
      <c r="AO73" s="33"/>
      <c r="AP73" s="33"/>
      <c r="AQ73" s="33"/>
      <c r="AR73" s="33"/>
    </row>
    <row r="74" spans="31:44">
      <c r="AE74" s="33"/>
      <c r="AF74" s="33"/>
      <c r="AG74" s="33"/>
      <c r="AH74" s="33"/>
      <c r="AI74" s="33"/>
      <c r="AJ74" s="33"/>
      <c r="AL74" s="33"/>
      <c r="AM74" s="33"/>
      <c r="AN74" s="33"/>
      <c r="AO74" s="33"/>
      <c r="AP74" s="33"/>
      <c r="AQ74" s="33"/>
      <c r="AR74" s="33"/>
    </row>
    <row r="75" spans="31:44">
      <c r="AE75" s="33"/>
      <c r="AF75" s="33"/>
      <c r="AG75" s="33"/>
      <c r="AH75" s="33"/>
      <c r="AI75" s="33"/>
      <c r="AJ75" s="33"/>
      <c r="AL75" s="33"/>
      <c r="AM75" s="33"/>
      <c r="AN75" s="33"/>
      <c r="AO75" s="33"/>
      <c r="AP75" s="33"/>
      <c r="AQ75" s="33"/>
      <c r="AR75" s="33"/>
    </row>
    <row r="76" spans="31:44">
      <c r="AE76" s="33"/>
      <c r="AF76" s="33"/>
      <c r="AG76" s="33"/>
      <c r="AH76" s="33"/>
      <c r="AI76" s="33"/>
      <c r="AJ76" s="33"/>
      <c r="AL76" s="33"/>
      <c r="AM76" s="33"/>
      <c r="AN76" s="33"/>
      <c r="AO76" s="33"/>
      <c r="AP76" s="33"/>
      <c r="AQ76" s="33"/>
      <c r="AR76" s="33"/>
    </row>
    <row r="77" spans="31:44">
      <c r="AE77" s="35"/>
      <c r="AF77" s="35"/>
      <c r="AG77" s="33"/>
      <c r="AH77" s="33"/>
      <c r="AI77" s="33"/>
      <c r="AJ77" s="33"/>
      <c r="AL77" s="33"/>
      <c r="AM77" s="33"/>
      <c r="AN77" s="33"/>
      <c r="AO77" s="33"/>
      <c r="AP77" s="33"/>
      <c r="AQ77" s="33"/>
      <c r="AR77" s="33"/>
    </row>
    <row r="78" spans="31:44">
      <c r="AE78" s="36"/>
      <c r="AF78" s="36"/>
      <c r="AG78" s="33"/>
      <c r="AH78" s="33"/>
      <c r="AI78" s="33"/>
      <c r="AJ78" s="33"/>
      <c r="AL78" s="33"/>
      <c r="AM78" s="33"/>
      <c r="AN78" s="33"/>
      <c r="AO78" s="33"/>
      <c r="AP78" s="33"/>
      <c r="AQ78" s="33"/>
      <c r="AR78" s="33"/>
    </row>
    <row r="79" spans="31:44">
      <c r="AE79" s="33"/>
      <c r="AF79" s="33"/>
    </row>
    <row r="80" spans="31:44">
      <c r="AE80" s="33"/>
      <c r="AF80" s="33"/>
      <c r="AG80" s="33"/>
      <c r="AH80" s="33"/>
      <c r="AI80" s="33"/>
      <c r="AJ80" s="33"/>
      <c r="AL80" s="33"/>
      <c r="AM80" s="33"/>
      <c r="AN80" s="33"/>
      <c r="AO80" s="33"/>
      <c r="AP80" s="33"/>
      <c r="AQ80" s="33"/>
      <c r="AR80" s="33"/>
    </row>
    <row r="81" spans="31:44">
      <c r="AE81" s="33"/>
      <c r="AF81" s="33"/>
      <c r="AG81" s="33"/>
      <c r="AH81" s="33"/>
      <c r="AI81" s="33"/>
      <c r="AJ81" s="33"/>
      <c r="AL81" s="33"/>
      <c r="AM81" s="33"/>
      <c r="AN81" s="33"/>
      <c r="AO81" s="33"/>
      <c r="AP81" s="33"/>
      <c r="AQ81" s="33"/>
      <c r="AR81" s="33"/>
    </row>
    <row r="82" spans="31:44">
      <c r="AG82" s="33"/>
      <c r="AH82" s="33"/>
      <c r="AI82" s="33"/>
      <c r="AJ82" s="33"/>
      <c r="AL82" s="33"/>
      <c r="AM82" s="33"/>
      <c r="AN82" s="33"/>
      <c r="AO82" s="33"/>
      <c r="AP82" s="33"/>
      <c r="AQ82" s="33"/>
      <c r="AR82" s="33"/>
    </row>
    <row r="83" spans="31:44">
      <c r="AG83" s="33"/>
      <c r="AH83" s="33"/>
      <c r="AI83" s="33"/>
      <c r="AJ83" s="33"/>
      <c r="AL83" s="33"/>
      <c r="AM83" s="33"/>
      <c r="AN83" s="33"/>
      <c r="AO83" s="33"/>
      <c r="AP83" s="33"/>
      <c r="AQ83" s="33"/>
      <c r="AR83" s="33"/>
    </row>
    <row r="84" spans="31:44">
      <c r="AE84" s="33"/>
      <c r="AF84" s="33"/>
      <c r="AG84" s="33"/>
      <c r="AH84" s="33"/>
      <c r="AI84" s="33"/>
      <c r="AJ84" s="33"/>
      <c r="AL84" s="33"/>
      <c r="AM84" s="33"/>
      <c r="AN84" s="33"/>
      <c r="AO84" s="33"/>
      <c r="AP84" s="33"/>
      <c r="AQ84" s="33"/>
      <c r="AR84" s="33"/>
    </row>
    <row r="85" spans="31:44">
      <c r="AE85" s="33"/>
      <c r="AF85" s="33"/>
      <c r="AG85" s="35"/>
      <c r="AH85" s="35"/>
      <c r="AI85" s="35"/>
      <c r="AJ85" s="35"/>
      <c r="AL85" s="35"/>
      <c r="AM85" s="35"/>
      <c r="AN85" s="35"/>
      <c r="AO85" s="35"/>
      <c r="AP85" s="35"/>
      <c r="AQ85" s="35"/>
      <c r="AR85" s="35"/>
    </row>
    <row r="86" spans="31:44">
      <c r="AE86" s="33"/>
      <c r="AF86" s="33"/>
      <c r="AG86" s="36"/>
      <c r="AH86" s="36"/>
      <c r="AI86" s="36"/>
      <c r="AJ86" s="36"/>
      <c r="AL86" s="36"/>
      <c r="AM86" s="36"/>
      <c r="AN86" s="36"/>
      <c r="AO86" s="36"/>
      <c r="AP86" s="36"/>
      <c r="AQ86" s="36"/>
      <c r="AR86" s="36"/>
    </row>
    <row r="87" spans="31:44">
      <c r="AE87" s="33"/>
      <c r="AF87" s="33"/>
      <c r="AG87" s="33"/>
      <c r="AH87" s="33"/>
      <c r="AI87" s="33"/>
      <c r="AJ87" s="33"/>
      <c r="AL87" s="33"/>
      <c r="AM87" s="33"/>
      <c r="AN87" s="33"/>
      <c r="AO87" s="33"/>
      <c r="AP87" s="33"/>
      <c r="AQ87" s="33"/>
      <c r="AR87" s="33"/>
    </row>
    <row r="88" spans="31:44">
      <c r="AE88" s="33"/>
      <c r="AF88" s="33"/>
      <c r="AG88" s="33"/>
      <c r="AH88" s="33"/>
      <c r="AI88" s="33"/>
      <c r="AJ88" s="33"/>
      <c r="AL88" s="33"/>
      <c r="AM88" s="33"/>
      <c r="AN88" s="33"/>
      <c r="AO88" s="33"/>
      <c r="AP88" s="33"/>
      <c r="AQ88" s="33"/>
      <c r="AR88" s="33"/>
    </row>
    <row r="89" spans="31:44">
      <c r="AE89" s="33"/>
      <c r="AF89" s="33"/>
      <c r="AG89" s="33"/>
      <c r="AH89" s="33"/>
      <c r="AI89" s="33"/>
      <c r="AJ89" s="33"/>
      <c r="AL89" s="33"/>
      <c r="AM89" s="33"/>
      <c r="AN89" s="33"/>
      <c r="AO89" s="33"/>
      <c r="AP89" s="33"/>
      <c r="AQ89" s="33"/>
      <c r="AR89" s="33"/>
    </row>
    <row r="90" spans="31:44">
      <c r="AE90" s="34"/>
      <c r="AF90" s="34"/>
    </row>
    <row r="91" spans="31:44">
      <c r="AE91" s="34"/>
      <c r="AF91" s="34"/>
    </row>
    <row r="92" spans="31:44">
      <c r="AG92" s="33"/>
      <c r="AH92" s="33"/>
      <c r="AI92" s="33"/>
      <c r="AJ92" s="33"/>
      <c r="AL92" s="33"/>
      <c r="AM92" s="33"/>
      <c r="AN92" s="33"/>
      <c r="AO92" s="33"/>
      <c r="AP92" s="33"/>
      <c r="AQ92" s="33"/>
      <c r="AR92" s="33"/>
    </row>
    <row r="93" spans="31:44">
      <c r="AE93" s="33"/>
      <c r="AF93" s="33"/>
      <c r="AG93" s="33"/>
      <c r="AH93" s="33"/>
      <c r="AI93" s="33"/>
      <c r="AJ93" s="33"/>
      <c r="AL93" s="33"/>
      <c r="AM93" s="33"/>
      <c r="AN93" s="33"/>
      <c r="AO93" s="33"/>
      <c r="AP93" s="33"/>
      <c r="AQ93" s="33"/>
      <c r="AR93" s="33"/>
    </row>
    <row r="94" spans="31:44">
      <c r="AG94" s="33"/>
      <c r="AH94" s="33"/>
      <c r="AI94" s="33"/>
      <c r="AJ94" s="33"/>
      <c r="AL94" s="33"/>
      <c r="AM94" s="33"/>
      <c r="AN94" s="33"/>
      <c r="AO94" s="33"/>
      <c r="AP94" s="33"/>
      <c r="AQ94" s="33"/>
      <c r="AR94" s="33"/>
    </row>
    <row r="95" spans="31:44">
      <c r="AG95" s="33"/>
      <c r="AH95" s="33"/>
      <c r="AI95" s="33"/>
      <c r="AJ95" s="33"/>
      <c r="AL95" s="33"/>
      <c r="AM95" s="33"/>
      <c r="AN95" s="33"/>
      <c r="AO95" s="33"/>
      <c r="AP95" s="33"/>
      <c r="AQ95" s="33"/>
      <c r="AR95" s="33"/>
    </row>
    <row r="96" spans="31:44">
      <c r="AG96" s="33"/>
      <c r="AH96" s="33"/>
      <c r="AI96" s="33"/>
      <c r="AJ96" s="33"/>
      <c r="AL96" s="33"/>
      <c r="AM96" s="33"/>
      <c r="AN96" s="33"/>
      <c r="AO96" s="33"/>
      <c r="AP96" s="33"/>
      <c r="AQ96" s="33"/>
      <c r="AR96" s="33"/>
    </row>
    <row r="97" spans="33:44">
      <c r="AG97" s="33"/>
      <c r="AH97" s="33"/>
      <c r="AI97" s="33"/>
      <c r="AJ97" s="33"/>
      <c r="AL97" s="33"/>
      <c r="AM97" s="33"/>
      <c r="AN97" s="33"/>
      <c r="AO97" s="33"/>
      <c r="AP97" s="33"/>
      <c r="AQ97" s="33"/>
      <c r="AR97" s="33"/>
    </row>
    <row r="98" spans="33:44">
      <c r="AG98" s="34"/>
      <c r="AH98" s="34"/>
      <c r="AI98" s="34"/>
      <c r="AJ98" s="34"/>
      <c r="AL98" s="34"/>
      <c r="AM98" s="34"/>
      <c r="AN98" s="34"/>
      <c r="AO98" s="34"/>
      <c r="AP98" s="34"/>
      <c r="AQ98" s="34"/>
      <c r="AR98" s="34"/>
    </row>
    <row r="99" spans="33:44">
      <c r="AG99" s="34"/>
      <c r="AH99" s="34"/>
      <c r="AI99" s="34"/>
      <c r="AJ99" s="34"/>
      <c r="AL99" s="34"/>
      <c r="AM99" s="34"/>
      <c r="AN99" s="34"/>
      <c r="AO99" s="34"/>
      <c r="AP99" s="34"/>
      <c r="AQ99" s="34"/>
      <c r="AR99" s="34"/>
    </row>
    <row r="101" spans="33:44">
      <c r="AG101" s="33"/>
      <c r="AH101" s="33"/>
      <c r="AI101" s="33"/>
      <c r="AJ101" s="33"/>
      <c r="AL101" s="33"/>
      <c r="AM101" s="33"/>
      <c r="AN101" s="33"/>
      <c r="AO101" s="33"/>
      <c r="AP101" s="33"/>
      <c r="AQ101" s="33"/>
      <c r="AR101" s="33"/>
    </row>
  </sheetData>
  <mergeCells count="31">
    <mergeCell ref="AA2:AA3"/>
    <mergeCell ref="W2:W3"/>
    <mergeCell ref="X2:X3"/>
    <mergeCell ref="Y2:Y3"/>
    <mergeCell ref="Z2:Z3"/>
    <mergeCell ref="AK2:AK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BC2:BF2"/>
    <mergeCell ref="BG2:BJ2"/>
    <mergeCell ref="AU2:AU3"/>
    <mergeCell ref="AV2:AV3"/>
    <mergeCell ref="AW2:AW3"/>
    <mergeCell ref="AX2:AX3"/>
    <mergeCell ref="AY2:BB2"/>
  </mergeCells>
  <pageMargins left="0.78" right="0.2" top="0.67" bottom="0" header="0.37" footer="0.36"/>
  <pageSetup paperSize="9" scale="22" orientation="portrait" r:id="rId1"/>
  <headerFooter alignWithMargins="0"/>
  <colBreaks count="2" manualBreakCount="2">
    <brk id="22" max="53" man="1"/>
    <brk id="50" max="5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P120"/>
  <sheetViews>
    <sheetView view="pageBreakPreview" zoomScaleNormal="75" zoomScaleSheetLayoutView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B6" sqref="B6"/>
    </sheetView>
  </sheetViews>
  <sheetFormatPr defaultColWidth="0" defaultRowHeight="0" customHeight="1" zeroHeight="1"/>
  <cols>
    <col min="1" max="1" width="15.28515625" style="54" customWidth="1"/>
    <col min="2" max="2" width="13.140625" style="54" bestFit="1" customWidth="1"/>
    <col min="3" max="3" width="13.28515625" style="54" bestFit="1" customWidth="1"/>
    <col min="4" max="4" width="14.7109375" style="54" bestFit="1" customWidth="1"/>
    <col min="5" max="5" width="14.28515625" style="54" bestFit="1" customWidth="1"/>
    <col min="6" max="6" width="12.5703125" style="54" bestFit="1" customWidth="1"/>
    <col min="7" max="7" width="10.5703125" style="54" bestFit="1" customWidth="1"/>
    <col min="8" max="8" width="17.5703125" style="54" bestFit="1" customWidth="1"/>
    <col min="9" max="9" width="12.28515625" style="54" bestFit="1" customWidth="1"/>
    <col min="10" max="10" width="9.5703125" style="54" bestFit="1" customWidth="1"/>
    <col min="11" max="11" width="18.28515625" style="54" bestFit="1" customWidth="1"/>
    <col min="12" max="12" width="12.7109375" style="54" bestFit="1" customWidth="1"/>
    <col min="13" max="13" width="13.7109375" style="54" bestFit="1" customWidth="1"/>
    <col min="14" max="14" width="14.42578125" style="54" bestFit="1" customWidth="1"/>
    <col min="15" max="15" width="12.28515625" style="54" bestFit="1" customWidth="1"/>
    <col min="16" max="16" width="19.42578125" style="54" customWidth="1"/>
    <col min="17" max="16384" width="0" style="54" hidden="1"/>
  </cols>
  <sheetData>
    <row r="1" spans="1:16" s="640" customFormat="1" ht="20.100000000000001" customHeight="1" thickBot="1">
      <c r="A1" s="648" t="s">
        <v>932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648"/>
    </row>
    <row r="2" spans="1:16" ht="13.5" customHeight="1">
      <c r="A2" s="649"/>
      <c r="B2" s="1310" t="s">
        <v>467</v>
      </c>
      <c r="C2" s="1311"/>
      <c r="D2" s="1311"/>
      <c r="E2" s="1311"/>
      <c r="F2" s="1310" t="s">
        <v>468</v>
      </c>
      <c r="G2" s="1311"/>
      <c r="H2" s="1311"/>
      <c r="I2" s="1312"/>
      <c r="J2" s="1311" t="s">
        <v>469</v>
      </c>
      <c r="K2" s="1311"/>
      <c r="L2" s="1311"/>
      <c r="M2" s="1310" t="s">
        <v>470</v>
      </c>
      <c r="N2" s="1311"/>
      <c r="O2" s="1312"/>
      <c r="P2" s="649"/>
    </row>
    <row r="3" spans="1:16" ht="13.5" customHeight="1">
      <c r="A3" s="210"/>
      <c r="B3" s="288" t="s">
        <v>471</v>
      </c>
      <c r="C3" s="211" t="s">
        <v>472</v>
      </c>
      <c r="D3" s="211" t="s">
        <v>473</v>
      </c>
      <c r="E3" s="211" t="s">
        <v>474</v>
      </c>
      <c r="F3" s="288" t="s">
        <v>475</v>
      </c>
      <c r="G3" s="211" t="s">
        <v>476</v>
      </c>
      <c r="H3" s="211"/>
      <c r="I3" s="289"/>
      <c r="J3" s="211"/>
      <c r="K3" s="211"/>
      <c r="L3" s="211" t="s">
        <v>477</v>
      </c>
      <c r="M3" s="288"/>
      <c r="N3" s="211" t="s">
        <v>478</v>
      </c>
      <c r="O3" s="289" t="s">
        <v>479</v>
      </c>
      <c r="P3" s="211" t="s">
        <v>47</v>
      </c>
    </row>
    <row r="4" spans="1:16" ht="13.5" customHeight="1">
      <c r="A4" s="37" t="s">
        <v>39</v>
      </c>
      <c r="B4" s="288" t="s">
        <v>480</v>
      </c>
      <c r="C4" s="211" t="s">
        <v>481</v>
      </c>
      <c r="D4" s="211" t="s">
        <v>482</v>
      </c>
      <c r="E4" s="211" t="s">
        <v>483</v>
      </c>
      <c r="F4" s="288" t="s">
        <v>484</v>
      </c>
      <c r="G4" s="211" t="s">
        <v>485</v>
      </c>
      <c r="H4" s="211" t="s">
        <v>486</v>
      </c>
      <c r="I4" s="289" t="s">
        <v>487</v>
      </c>
      <c r="J4" s="211" t="s">
        <v>488</v>
      </c>
      <c r="K4" s="211" t="s">
        <v>489</v>
      </c>
      <c r="L4" s="211" t="s">
        <v>490</v>
      </c>
      <c r="M4" s="288" t="s">
        <v>279</v>
      </c>
      <c r="N4" s="211" t="s">
        <v>491</v>
      </c>
      <c r="O4" s="289" t="s">
        <v>931</v>
      </c>
      <c r="P4" s="211"/>
    </row>
    <row r="5" spans="1:16" ht="13.5" customHeight="1" thickBot="1">
      <c r="A5" s="45"/>
      <c r="B5" s="290" t="s">
        <v>492</v>
      </c>
      <c r="C5" s="212"/>
      <c r="D5" s="212"/>
      <c r="E5" s="212" t="s">
        <v>493</v>
      </c>
      <c r="F5" s="290"/>
      <c r="G5" s="212"/>
      <c r="H5" s="212"/>
      <c r="I5" s="291"/>
      <c r="J5" s="212" t="s">
        <v>494</v>
      </c>
      <c r="K5" s="212" t="s">
        <v>495</v>
      </c>
      <c r="L5" s="212" t="s">
        <v>496</v>
      </c>
      <c r="M5" s="290"/>
      <c r="N5" s="212" t="s">
        <v>497</v>
      </c>
      <c r="O5" s="291"/>
      <c r="P5" s="212"/>
    </row>
    <row r="6" spans="1:16" ht="13.5" customHeight="1">
      <c r="A6" s="37">
        <v>1960</v>
      </c>
      <c r="B6" s="38">
        <v>22.5</v>
      </c>
      <c r="C6" s="38">
        <v>4.8</v>
      </c>
      <c r="D6" s="38">
        <v>1.1000000000000001</v>
      </c>
      <c r="E6" s="38">
        <v>7.2</v>
      </c>
      <c r="F6" s="1232">
        <v>2.5</v>
      </c>
      <c r="G6" s="38">
        <v>42</v>
      </c>
      <c r="H6" s="114" t="s">
        <v>1116</v>
      </c>
      <c r="I6" s="114" t="s">
        <v>1116</v>
      </c>
      <c r="J6" s="1233">
        <v>1.1000000000000001</v>
      </c>
      <c r="K6" s="114" t="s">
        <v>1116</v>
      </c>
      <c r="L6" s="38">
        <v>5.9</v>
      </c>
      <c r="M6" s="1234">
        <v>2.1</v>
      </c>
      <c r="N6" s="114" t="s">
        <v>1116</v>
      </c>
      <c r="O6" s="38">
        <v>24.7</v>
      </c>
      <c r="P6" s="1232">
        <v>113.89999999999999</v>
      </c>
    </row>
    <row r="7" spans="1:16" ht="13.5" customHeight="1">
      <c r="A7" s="37">
        <v>1961</v>
      </c>
      <c r="B7" s="38">
        <v>25.2</v>
      </c>
      <c r="C7" s="38">
        <v>6.6</v>
      </c>
      <c r="D7" s="38">
        <v>0.9</v>
      </c>
      <c r="E7" s="38">
        <v>11.1</v>
      </c>
      <c r="F7" s="642">
        <v>2.2000000000000002</v>
      </c>
      <c r="G7" s="114">
        <v>38.9</v>
      </c>
      <c r="H7" s="114" t="s">
        <v>1116</v>
      </c>
      <c r="I7" s="114" t="s">
        <v>1116</v>
      </c>
      <c r="J7" s="646">
        <v>0.2</v>
      </c>
      <c r="K7" s="114" t="s">
        <v>1116</v>
      </c>
      <c r="L7" s="38">
        <v>4.9000000000000004</v>
      </c>
      <c r="M7" s="1235">
        <v>1.7</v>
      </c>
      <c r="N7" s="114" t="s">
        <v>1116</v>
      </c>
      <c r="O7" s="38">
        <v>28.3</v>
      </c>
      <c r="P7" s="642">
        <v>120.00000000000001</v>
      </c>
    </row>
    <row r="8" spans="1:16" ht="13.5" customHeight="1">
      <c r="A8" s="37">
        <v>1962</v>
      </c>
      <c r="B8" s="38">
        <v>36.1</v>
      </c>
      <c r="C8" s="38">
        <v>11.7</v>
      </c>
      <c r="D8" s="38">
        <v>1.1000000000000001</v>
      </c>
      <c r="E8" s="38">
        <v>10.4</v>
      </c>
      <c r="F8" s="642">
        <v>6.2</v>
      </c>
      <c r="G8" s="114">
        <v>55.5</v>
      </c>
      <c r="H8" s="114" t="s">
        <v>1116</v>
      </c>
      <c r="I8" s="114" t="s">
        <v>1116</v>
      </c>
      <c r="J8" s="646">
        <v>0.4</v>
      </c>
      <c r="K8" s="114" t="s">
        <v>1116</v>
      </c>
      <c r="L8" s="38">
        <v>1.7</v>
      </c>
      <c r="M8" s="1235">
        <v>1.5</v>
      </c>
      <c r="N8" s="114" t="s">
        <v>1116</v>
      </c>
      <c r="O8" s="38">
        <v>29.6</v>
      </c>
      <c r="P8" s="642">
        <v>154.20000000000002</v>
      </c>
    </row>
    <row r="9" spans="1:16" ht="13.5" customHeight="1">
      <c r="A9" s="37">
        <v>1963</v>
      </c>
      <c r="B9" s="38">
        <v>39.299999999999997</v>
      </c>
      <c r="C9" s="38">
        <v>17.899999999999999</v>
      </c>
      <c r="D9" s="38">
        <v>1.2</v>
      </c>
      <c r="E9" s="38">
        <v>12.9</v>
      </c>
      <c r="F9" s="642">
        <v>14.8</v>
      </c>
      <c r="G9" s="114">
        <v>61.4</v>
      </c>
      <c r="H9" s="114" t="s">
        <v>1116</v>
      </c>
      <c r="I9" s="114" t="s">
        <v>1116</v>
      </c>
      <c r="J9" s="646">
        <v>2</v>
      </c>
      <c r="K9" s="114" t="s">
        <v>1116</v>
      </c>
      <c r="L9" s="38">
        <v>2.6</v>
      </c>
      <c r="M9" s="1235">
        <v>1.4</v>
      </c>
      <c r="N9" s="114" t="s">
        <v>1116</v>
      </c>
      <c r="O9" s="38">
        <v>25.4</v>
      </c>
      <c r="P9" s="642">
        <v>178.9</v>
      </c>
    </row>
    <row r="10" spans="1:16" ht="13.5" customHeight="1">
      <c r="A10" s="37">
        <v>1964</v>
      </c>
      <c r="B10" s="38">
        <v>60.4</v>
      </c>
      <c r="C10" s="38">
        <v>26.3</v>
      </c>
      <c r="D10" s="38">
        <v>1.2</v>
      </c>
      <c r="E10" s="38">
        <v>11.5</v>
      </c>
      <c r="F10" s="642">
        <v>30.1</v>
      </c>
      <c r="G10" s="114">
        <v>66.900000000000006</v>
      </c>
      <c r="H10" s="114" t="s">
        <v>1116</v>
      </c>
      <c r="I10" s="114" t="s">
        <v>1116</v>
      </c>
      <c r="J10" s="646">
        <v>1.6</v>
      </c>
      <c r="K10" s="114" t="s">
        <v>1116</v>
      </c>
      <c r="L10" s="38">
        <v>7.3</v>
      </c>
      <c r="M10" s="1235">
        <v>1.9</v>
      </c>
      <c r="N10" s="114" t="s">
        <v>1116</v>
      </c>
      <c r="O10" s="38">
        <v>37.700000000000003</v>
      </c>
      <c r="P10" s="642">
        <v>244.90000000000003</v>
      </c>
    </row>
    <row r="11" spans="1:16" ht="13.5" customHeight="1">
      <c r="A11" s="37">
        <v>1965</v>
      </c>
      <c r="B11" s="38">
        <v>68.3</v>
      </c>
      <c r="C11" s="38">
        <v>29</v>
      </c>
      <c r="D11" s="38">
        <v>1.3</v>
      </c>
      <c r="E11" s="38">
        <v>12.9</v>
      </c>
      <c r="F11" s="642">
        <v>42.1</v>
      </c>
      <c r="G11" s="114">
        <v>57.7</v>
      </c>
      <c r="H11" s="114" t="s">
        <v>1116</v>
      </c>
      <c r="I11" s="114" t="s">
        <v>1116</v>
      </c>
      <c r="J11" s="646">
        <v>3.3</v>
      </c>
      <c r="K11" s="114" t="s">
        <v>1116</v>
      </c>
      <c r="L11" s="38">
        <v>3.2</v>
      </c>
      <c r="M11" s="1235">
        <v>2</v>
      </c>
      <c r="N11" s="114" t="s">
        <v>1116</v>
      </c>
      <c r="O11" s="38">
        <v>50.2</v>
      </c>
      <c r="P11" s="642">
        <v>270</v>
      </c>
    </row>
    <row r="12" spans="1:16" ht="13.5" customHeight="1">
      <c r="A12" s="37">
        <v>1966</v>
      </c>
      <c r="B12" s="38">
        <v>4.8</v>
      </c>
      <c r="C12" s="38">
        <v>39.1</v>
      </c>
      <c r="D12" s="38">
        <v>1.5</v>
      </c>
      <c r="E12" s="38">
        <v>25.5</v>
      </c>
      <c r="F12" s="642">
        <v>60.1</v>
      </c>
      <c r="G12" s="114" t="s">
        <v>1116</v>
      </c>
      <c r="H12" s="114">
        <v>66</v>
      </c>
      <c r="I12" s="114">
        <v>57.2</v>
      </c>
      <c r="J12" s="646">
        <v>1.2</v>
      </c>
      <c r="K12" s="114">
        <v>10.3</v>
      </c>
      <c r="L12" s="38">
        <v>7.6</v>
      </c>
      <c r="M12" s="1235">
        <v>1.3</v>
      </c>
      <c r="N12" s="38">
        <v>5.6</v>
      </c>
      <c r="O12" s="38">
        <v>17.899999999999999</v>
      </c>
      <c r="P12" s="642">
        <v>298.10000000000002</v>
      </c>
    </row>
    <row r="13" spans="1:16" ht="13.5" customHeight="1">
      <c r="A13" s="37">
        <v>1967</v>
      </c>
      <c r="B13" s="38">
        <v>3.7</v>
      </c>
      <c r="C13" s="38">
        <v>39.6</v>
      </c>
      <c r="D13" s="38">
        <v>2</v>
      </c>
      <c r="E13" s="38">
        <v>22.4</v>
      </c>
      <c r="F13" s="642">
        <v>36.299999999999997</v>
      </c>
      <c r="G13" s="114" t="s">
        <v>1116</v>
      </c>
      <c r="H13" s="114">
        <v>64.3</v>
      </c>
      <c r="I13" s="114">
        <v>64.2</v>
      </c>
      <c r="J13" s="646">
        <v>3.5</v>
      </c>
      <c r="K13" s="114">
        <v>8.6999999999999993</v>
      </c>
      <c r="L13" s="38">
        <v>9.1</v>
      </c>
      <c r="M13" s="1235">
        <v>1.7</v>
      </c>
      <c r="N13" s="38">
        <v>7.3</v>
      </c>
      <c r="O13" s="38">
        <v>12.1</v>
      </c>
      <c r="P13" s="642">
        <v>274.89999999999998</v>
      </c>
    </row>
    <row r="14" spans="1:16" ht="13.5" customHeight="1">
      <c r="A14" s="37">
        <v>1968</v>
      </c>
      <c r="B14" s="38">
        <v>3.8</v>
      </c>
      <c r="C14" s="38">
        <v>37</v>
      </c>
      <c r="D14" s="38">
        <v>1.2</v>
      </c>
      <c r="E14" s="38">
        <v>19.7</v>
      </c>
      <c r="F14" s="642">
        <v>5.0999999999999996</v>
      </c>
      <c r="G14" s="114" t="s">
        <v>1116</v>
      </c>
      <c r="H14" s="114">
        <v>57.8</v>
      </c>
      <c r="I14" s="114">
        <v>54.9</v>
      </c>
      <c r="J14" s="646">
        <v>2.4</v>
      </c>
      <c r="K14" s="114">
        <v>9.1999999999999993</v>
      </c>
      <c r="L14" s="38">
        <v>9.1</v>
      </c>
      <c r="M14" s="1235">
        <v>2.9</v>
      </c>
      <c r="N14" s="38">
        <v>7.2</v>
      </c>
      <c r="O14" s="38">
        <v>15.3</v>
      </c>
      <c r="P14" s="642">
        <v>225.6</v>
      </c>
    </row>
    <row r="15" spans="1:16" ht="13.5" customHeight="1">
      <c r="A15" s="37">
        <v>1969</v>
      </c>
      <c r="B15" s="38">
        <v>4.3</v>
      </c>
      <c r="C15" s="38">
        <v>41.9</v>
      </c>
      <c r="D15" s="38">
        <v>3.1</v>
      </c>
      <c r="E15" s="38">
        <v>17.7</v>
      </c>
      <c r="F15" s="642">
        <v>4.5</v>
      </c>
      <c r="G15" s="114" t="s">
        <v>1116</v>
      </c>
      <c r="H15" s="38">
        <v>66.900000000000006</v>
      </c>
      <c r="I15" s="38">
        <v>32.200000000000003</v>
      </c>
      <c r="J15" s="642">
        <v>1.7</v>
      </c>
      <c r="K15" s="38">
        <v>9.8000000000000007</v>
      </c>
      <c r="L15" s="38">
        <v>4.7</v>
      </c>
      <c r="M15" s="1235">
        <v>4.9000000000000004</v>
      </c>
      <c r="N15" s="38">
        <v>11.5</v>
      </c>
      <c r="O15" s="38">
        <v>16.5</v>
      </c>
      <c r="P15" s="642">
        <v>219.70000000000002</v>
      </c>
    </row>
    <row r="16" spans="1:16" ht="13.5" customHeight="1">
      <c r="A16" s="37">
        <v>1970</v>
      </c>
      <c r="B16" s="38">
        <v>7</v>
      </c>
      <c r="C16" s="38">
        <v>76.400000000000006</v>
      </c>
      <c r="D16" s="38">
        <v>6.6</v>
      </c>
      <c r="E16" s="38">
        <v>26</v>
      </c>
      <c r="F16" s="642">
        <v>5.9</v>
      </c>
      <c r="G16" s="38">
        <v>32.200000000000003</v>
      </c>
      <c r="H16" s="38">
        <v>69.5</v>
      </c>
      <c r="I16" s="38">
        <v>59.9</v>
      </c>
      <c r="J16" s="642">
        <v>0.7</v>
      </c>
      <c r="K16" s="38">
        <v>19</v>
      </c>
      <c r="L16" s="38">
        <v>2.7</v>
      </c>
      <c r="M16" s="1235">
        <v>1.3</v>
      </c>
      <c r="N16" s="38">
        <v>23.3</v>
      </c>
      <c r="O16" s="38">
        <v>21</v>
      </c>
      <c r="P16" s="642">
        <v>351.5</v>
      </c>
    </row>
    <row r="17" spans="1:16" ht="13.5" customHeight="1">
      <c r="A17" s="37">
        <v>1971</v>
      </c>
      <c r="B17" s="38">
        <v>9.3000000000000007</v>
      </c>
      <c r="C17" s="38">
        <v>119.7</v>
      </c>
      <c r="D17" s="38">
        <v>11.6</v>
      </c>
      <c r="E17" s="38">
        <v>37.4</v>
      </c>
      <c r="F17" s="642">
        <v>10</v>
      </c>
      <c r="G17" s="38">
        <v>56.4</v>
      </c>
      <c r="H17" s="38">
        <v>91.7</v>
      </c>
      <c r="I17" s="38">
        <v>63.1</v>
      </c>
      <c r="J17" s="642">
        <v>3.6</v>
      </c>
      <c r="K17" s="38">
        <v>31.8</v>
      </c>
      <c r="L17" s="38">
        <v>5.8</v>
      </c>
      <c r="M17" s="642">
        <v>3.6</v>
      </c>
      <c r="N17" s="38">
        <v>33.1</v>
      </c>
      <c r="O17" s="38">
        <v>24.9</v>
      </c>
      <c r="P17" s="642">
        <v>502.00000000000011</v>
      </c>
    </row>
    <row r="18" spans="1:16" ht="13.5" customHeight="1">
      <c r="A18" s="37">
        <v>1972</v>
      </c>
      <c r="B18" s="38">
        <v>19.2</v>
      </c>
      <c r="C18" s="38">
        <v>144</v>
      </c>
      <c r="D18" s="38">
        <v>10.199999999999999</v>
      </c>
      <c r="E18" s="38">
        <v>49.2</v>
      </c>
      <c r="F18" s="642">
        <v>8</v>
      </c>
      <c r="G18" s="38">
        <v>73.7</v>
      </c>
      <c r="H18" s="38">
        <v>90.3</v>
      </c>
      <c r="I18" s="38">
        <v>50.2</v>
      </c>
      <c r="J18" s="642">
        <v>5.2</v>
      </c>
      <c r="K18" s="38">
        <v>44.4</v>
      </c>
      <c r="L18" s="38">
        <v>14.2</v>
      </c>
      <c r="M18" s="642">
        <v>9</v>
      </c>
      <c r="N18" s="38">
        <v>61.9</v>
      </c>
      <c r="O18" s="38">
        <v>40</v>
      </c>
      <c r="P18" s="642">
        <v>619.49999999999989</v>
      </c>
    </row>
    <row r="19" spans="1:16" ht="13.5" customHeight="1">
      <c r="A19" s="37">
        <v>1973</v>
      </c>
      <c r="B19" s="38">
        <v>21.6</v>
      </c>
      <c r="C19" s="38">
        <v>6.3</v>
      </c>
      <c r="D19" s="38">
        <v>182.2</v>
      </c>
      <c r="E19" s="38">
        <v>76.599999999999994</v>
      </c>
      <c r="F19" s="642">
        <v>3.6</v>
      </c>
      <c r="G19" s="38">
        <v>84.9</v>
      </c>
      <c r="H19" s="38">
        <v>86.6</v>
      </c>
      <c r="I19" s="38">
        <v>92</v>
      </c>
      <c r="J19" s="642">
        <v>11.1</v>
      </c>
      <c r="K19" s="38">
        <v>51.7</v>
      </c>
      <c r="L19" s="38">
        <v>11.8</v>
      </c>
      <c r="M19" s="642">
        <v>17.600000000000001</v>
      </c>
      <c r="N19" s="38">
        <v>43</v>
      </c>
      <c r="O19" s="38">
        <v>64.5</v>
      </c>
      <c r="P19" s="642">
        <v>753.50000000000011</v>
      </c>
    </row>
    <row r="20" spans="1:16" ht="13.5" customHeight="1">
      <c r="A20" s="37">
        <v>1974</v>
      </c>
      <c r="B20" s="38">
        <v>27.2</v>
      </c>
      <c r="C20" s="38">
        <v>258.5</v>
      </c>
      <c r="D20" s="38">
        <v>12.2</v>
      </c>
      <c r="E20" s="38">
        <v>97.8</v>
      </c>
      <c r="F20" s="642">
        <v>14</v>
      </c>
      <c r="G20" s="38">
        <v>98.1</v>
      </c>
      <c r="H20" s="38">
        <v>91.7</v>
      </c>
      <c r="I20" s="38">
        <v>81.099999999999994</v>
      </c>
      <c r="J20" s="642">
        <v>7.3</v>
      </c>
      <c r="K20" s="38">
        <v>65.900000000000006</v>
      </c>
      <c r="L20" s="38">
        <v>21.6</v>
      </c>
      <c r="M20" s="642">
        <v>31.7</v>
      </c>
      <c r="N20" s="38">
        <v>62.4</v>
      </c>
      <c r="O20" s="38">
        <v>68.599999999999994</v>
      </c>
      <c r="P20" s="642">
        <v>938.1</v>
      </c>
    </row>
    <row r="21" spans="1:16" ht="13.5" customHeight="1">
      <c r="A21" s="37">
        <v>1975</v>
      </c>
      <c r="B21" s="38">
        <v>37.4</v>
      </c>
      <c r="C21" s="38">
        <v>410.7</v>
      </c>
      <c r="D21" s="38">
        <v>16.3</v>
      </c>
      <c r="E21" s="38">
        <v>212.8</v>
      </c>
      <c r="F21" s="642">
        <v>28.2</v>
      </c>
      <c r="G21" s="38">
        <v>144.30000000000001</v>
      </c>
      <c r="H21" s="38">
        <v>100.6</v>
      </c>
      <c r="I21" s="38">
        <v>130.6</v>
      </c>
      <c r="J21" s="642">
        <v>17.100000000000001</v>
      </c>
      <c r="K21" s="38">
        <v>82</v>
      </c>
      <c r="L21" s="38">
        <v>51.6</v>
      </c>
      <c r="M21" s="642">
        <v>37.299999999999997</v>
      </c>
      <c r="N21" s="38">
        <v>84.8</v>
      </c>
      <c r="O21" s="38">
        <v>83.8</v>
      </c>
      <c r="P21" s="642">
        <v>1437.4999999999998</v>
      </c>
    </row>
    <row r="22" spans="1:16" ht="13.5" customHeight="1">
      <c r="A22" s="37">
        <v>1976</v>
      </c>
      <c r="B22" s="38">
        <v>79.599999999999994</v>
      </c>
      <c r="C22" s="38">
        <v>609</v>
      </c>
      <c r="D22" s="38">
        <v>14.6</v>
      </c>
      <c r="E22" s="38">
        <v>412.3</v>
      </c>
      <c r="F22" s="642">
        <v>23.8</v>
      </c>
      <c r="G22" s="38">
        <v>210.1</v>
      </c>
      <c r="H22" s="38">
        <v>96.5</v>
      </c>
      <c r="I22" s="38">
        <v>200.6</v>
      </c>
      <c r="J22" s="642">
        <v>21.5</v>
      </c>
      <c r="K22" s="38">
        <v>180.7</v>
      </c>
      <c r="L22" s="38">
        <v>51.1</v>
      </c>
      <c r="M22" s="642">
        <v>56.4</v>
      </c>
      <c r="N22" s="38">
        <v>98.5</v>
      </c>
      <c r="O22" s="38">
        <v>68.3</v>
      </c>
      <c r="P22" s="642">
        <v>2123</v>
      </c>
    </row>
    <row r="23" spans="1:16" ht="13.5" customHeight="1">
      <c r="A23" s="37">
        <v>1977</v>
      </c>
      <c r="B23" s="38">
        <v>139.1</v>
      </c>
      <c r="C23" s="38">
        <v>837.8</v>
      </c>
      <c r="D23" s="38">
        <v>37.700000000000003</v>
      </c>
      <c r="E23" s="38">
        <v>662</v>
      </c>
      <c r="F23" s="642">
        <v>23.8</v>
      </c>
      <c r="G23" s="38">
        <v>297.5</v>
      </c>
      <c r="H23" s="38">
        <v>102.4</v>
      </c>
      <c r="I23" s="38">
        <v>288.3</v>
      </c>
      <c r="J23" s="642">
        <v>45.7</v>
      </c>
      <c r="K23" s="38">
        <v>233.6</v>
      </c>
      <c r="L23" s="38">
        <v>95.6</v>
      </c>
      <c r="M23" s="642">
        <v>87.8</v>
      </c>
      <c r="N23" s="38">
        <v>1376.6</v>
      </c>
      <c r="O23" s="38">
        <v>85.6</v>
      </c>
      <c r="P23" s="642">
        <v>4313.5</v>
      </c>
    </row>
    <row r="24" spans="1:16" ht="13.5" customHeight="1">
      <c r="A24" s="37">
        <v>1978</v>
      </c>
      <c r="B24" s="38">
        <v>229</v>
      </c>
      <c r="C24" s="38">
        <v>1138</v>
      </c>
      <c r="D24" s="38">
        <v>39.4</v>
      </c>
      <c r="E24" s="38">
        <v>882.9</v>
      </c>
      <c r="F24" s="642">
        <v>39.700000000000003</v>
      </c>
      <c r="G24" s="38">
        <v>409.1</v>
      </c>
      <c r="H24" s="38">
        <v>80.8</v>
      </c>
      <c r="I24" s="38">
        <v>339.1</v>
      </c>
      <c r="J24" s="642">
        <v>62.3</v>
      </c>
      <c r="K24" s="38">
        <v>284.5</v>
      </c>
      <c r="L24" s="38">
        <v>150.80000000000001</v>
      </c>
      <c r="M24" s="642">
        <v>131.5</v>
      </c>
      <c r="N24" s="38">
        <v>203.9</v>
      </c>
      <c r="O24" s="38">
        <v>123.9</v>
      </c>
      <c r="P24" s="642">
        <v>4114.9000000000005</v>
      </c>
    </row>
    <row r="25" spans="1:16" ht="13.5" customHeight="1">
      <c r="A25" s="37">
        <v>1979</v>
      </c>
      <c r="B25" s="38">
        <v>329.6</v>
      </c>
      <c r="C25" s="38">
        <v>1357.3</v>
      </c>
      <c r="D25" s="38">
        <v>44</v>
      </c>
      <c r="E25" s="38">
        <v>1057.5</v>
      </c>
      <c r="F25" s="642">
        <v>63.6</v>
      </c>
      <c r="G25" s="38">
        <v>442.6</v>
      </c>
      <c r="H25" s="38">
        <v>78.3</v>
      </c>
      <c r="I25" s="38">
        <v>279.2</v>
      </c>
      <c r="J25" s="642">
        <v>57.1</v>
      </c>
      <c r="K25" s="38">
        <v>334.4</v>
      </c>
      <c r="L25" s="38">
        <v>81.3</v>
      </c>
      <c r="M25" s="642">
        <v>166.5</v>
      </c>
      <c r="N25" s="38">
        <v>199.2</v>
      </c>
      <c r="O25" s="38">
        <v>139.80000000000001</v>
      </c>
      <c r="P25" s="642">
        <v>4630.3999999999996</v>
      </c>
    </row>
    <row r="26" spans="1:16" ht="13.5" customHeight="1">
      <c r="A26" s="37">
        <v>1980</v>
      </c>
      <c r="B26" s="38">
        <v>462.2</v>
      </c>
      <c r="C26" s="38">
        <v>1956.8</v>
      </c>
      <c r="D26" s="38">
        <v>50.9</v>
      </c>
      <c r="E26" s="38">
        <v>1325.4</v>
      </c>
      <c r="F26" s="642">
        <v>26.6</v>
      </c>
      <c r="G26" s="38">
        <v>634.6</v>
      </c>
      <c r="H26" s="38">
        <v>100.2</v>
      </c>
      <c r="I26" s="38">
        <v>447.9</v>
      </c>
      <c r="J26" s="642">
        <v>88</v>
      </c>
      <c r="K26" s="38">
        <v>485.4</v>
      </c>
      <c r="L26" s="38">
        <v>206.8</v>
      </c>
      <c r="M26" s="642">
        <v>160.30000000000001</v>
      </c>
      <c r="N26" s="38">
        <v>222.3</v>
      </c>
      <c r="O26" s="38">
        <v>181.7</v>
      </c>
      <c r="P26" s="642">
        <v>6349.0999999999995</v>
      </c>
    </row>
    <row r="27" spans="1:16" ht="13.5" customHeight="1">
      <c r="A27" s="37">
        <v>1981</v>
      </c>
      <c r="B27" s="642">
        <v>590.6</v>
      </c>
      <c r="C27" s="38">
        <v>2659.8</v>
      </c>
      <c r="D27" s="38">
        <v>88</v>
      </c>
      <c r="E27" s="38">
        <v>1750.5</v>
      </c>
      <c r="F27" s="650" t="s">
        <v>53</v>
      </c>
      <c r="G27" s="38">
        <v>827.5</v>
      </c>
      <c r="H27" s="38">
        <v>107.1</v>
      </c>
      <c r="I27" s="643">
        <v>540.4</v>
      </c>
      <c r="J27" s="38">
        <v>177.2</v>
      </c>
      <c r="K27" s="38">
        <v>610.29999999999995</v>
      </c>
      <c r="L27" s="38">
        <v>360.8</v>
      </c>
      <c r="M27" s="642">
        <v>308.89999999999998</v>
      </c>
      <c r="N27" s="38">
        <v>323.2</v>
      </c>
      <c r="O27" s="643">
        <v>238.6</v>
      </c>
      <c r="P27" s="38">
        <v>8582.9</v>
      </c>
    </row>
    <row r="28" spans="1:16" ht="13.5" customHeight="1">
      <c r="A28" s="37">
        <v>1982</v>
      </c>
      <c r="B28" s="642">
        <v>786.6</v>
      </c>
      <c r="C28" s="38">
        <v>3037.6</v>
      </c>
      <c r="D28" s="38">
        <v>94.3</v>
      </c>
      <c r="E28" s="38">
        <v>2085</v>
      </c>
      <c r="F28" s="650" t="s">
        <v>53</v>
      </c>
      <c r="G28" s="38">
        <v>1092.3</v>
      </c>
      <c r="H28" s="38">
        <v>150.5</v>
      </c>
      <c r="I28" s="643">
        <v>583.70000000000005</v>
      </c>
      <c r="J28" s="38">
        <v>193.1</v>
      </c>
      <c r="K28" s="38">
        <v>707</v>
      </c>
      <c r="L28" s="38">
        <v>402.7</v>
      </c>
      <c r="M28" s="642">
        <v>368.1</v>
      </c>
      <c r="N28" s="641" t="s">
        <v>53</v>
      </c>
      <c r="O28" s="643">
        <v>774.4</v>
      </c>
      <c r="P28" s="38">
        <v>10275.300000000001</v>
      </c>
    </row>
    <row r="29" spans="1:16" ht="13.5" customHeight="1">
      <c r="A29" s="37">
        <v>1983</v>
      </c>
      <c r="B29" s="642">
        <v>940.4</v>
      </c>
      <c r="C29" s="38">
        <v>3053.1</v>
      </c>
      <c r="D29" s="38">
        <v>118.7</v>
      </c>
      <c r="E29" s="38">
        <v>2260.1999999999998</v>
      </c>
      <c r="F29" s="650" t="s">
        <v>53</v>
      </c>
      <c r="G29" s="38">
        <v>1066.5999999999999</v>
      </c>
      <c r="H29" s="38">
        <v>137.69999999999999</v>
      </c>
      <c r="I29" s="643">
        <v>522.9</v>
      </c>
      <c r="J29" s="38">
        <v>181.3</v>
      </c>
      <c r="K29" s="38">
        <v>718.2</v>
      </c>
      <c r="L29" s="38">
        <v>810.1</v>
      </c>
      <c r="M29" s="642">
        <v>589</v>
      </c>
      <c r="N29" s="641" t="s">
        <v>53</v>
      </c>
      <c r="O29" s="643">
        <v>695.7</v>
      </c>
      <c r="P29" s="38">
        <v>11093.900000000001</v>
      </c>
    </row>
    <row r="30" spans="1:16" ht="13.5" customHeight="1">
      <c r="A30" s="37">
        <v>1984</v>
      </c>
      <c r="B30" s="642">
        <v>1052.0999999999999</v>
      </c>
      <c r="C30" s="38">
        <v>3083.5</v>
      </c>
      <c r="D30" s="38">
        <v>165.5</v>
      </c>
      <c r="E30" s="38">
        <v>2373.8000000000002</v>
      </c>
      <c r="F30" s="650" t="s">
        <v>53</v>
      </c>
      <c r="G30" s="38">
        <v>1197.7</v>
      </c>
      <c r="H30" s="38">
        <v>133.5</v>
      </c>
      <c r="I30" s="643">
        <v>491.5</v>
      </c>
      <c r="J30" s="38">
        <v>200.7</v>
      </c>
      <c r="K30" s="38">
        <v>738.5</v>
      </c>
      <c r="L30" s="38">
        <v>753.2</v>
      </c>
      <c r="M30" s="642">
        <v>579.6</v>
      </c>
      <c r="N30" s="641" t="s">
        <v>53</v>
      </c>
      <c r="O30" s="643">
        <v>734</v>
      </c>
      <c r="P30" s="38">
        <v>11503.600000000002</v>
      </c>
    </row>
    <row r="31" spans="1:16" ht="13.5" customHeight="1">
      <c r="A31" s="37">
        <v>1985</v>
      </c>
      <c r="B31" s="642">
        <v>1310.2</v>
      </c>
      <c r="C31" s="38">
        <v>3232.2</v>
      </c>
      <c r="D31" s="38">
        <v>236.1</v>
      </c>
      <c r="E31" s="38">
        <v>2493.6999999999998</v>
      </c>
      <c r="F31" s="650" t="s">
        <v>53</v>
      </c>
      <c r="G31" s="38">
        <v>1417.7</v>
      </c>
      <c r="H31" s="38">
        <v>122.6</v>
      </c>
      <c r="I31" s="643">
        <v>511</v>
      </c>
      <c r="J31" s="38">
        <v>244</v>
      </c>
      <c r="K31" s="38">
        <v>743.7</v>
      </c>
      <c r="L31" s="38">
        <v>538.20000000000005</v>
      </c>
      <c r="M31" s="642">
        <v>552.6</v>
      </c>
      <c r="N31" s="641" t="s">
        <v>53</v>
      </c>
      <c r="O31" s="643">
        <v>768.2</v>
      </c>
      <c r="P31" s="38">
        <v>12170.200000000003</v>
      </c>
    </row>
    <row r="32" spans="1:16" ht="13.5" customHeight="1">
      <c r="A32" s="37">
        <v>1986</v>
      </c>
      <c r="B32" s="642">
        <v>1830.3</v>
      </c>
      <c r="C32" s="38">
        <v>4475.2</v>
      </c>
      <c r="D32" s="38">
        <v>208</v>
      </c>
      <c r="E32" s="38">
        <v>2840.4</v>
      </c>
      <c r="F32" s="650" t="s">
        <v>53</v>
      </c>
      <c r="G32" s="38">
        <v>1725</v>
      </c>
      <c r="H32" s="38">
        <v>311.5</v>
      </c>
      <c r="I32" s="643">
        <v>718.3</v>
      </c>
      <c r="J32" s="38">
        <v>242.1</v>
      </c>
      <c r="K32" s="38">
        <v>730.3</v>
      </c>
      <c r="L32" s="38">
        <v>823.2</v>
      </c>
      <c r="M32" s="642">
        <v>514.79999999999995</v>
      </c>
      <c r="N32" s="641" t="s">
        <v>53</v>
      </c>
      <c r="O32" s="643">
        <v>1282.5</v>
      </c>
      <c r="P32" s="38">
        <v>15701.599999999999</v>
      </c>
    </row>
    <row r="33" spans="1:16" ht="13.5" customHeight="1">
      <c r="A33" s="37">
        <v>1987</v>
      </c>
      <c r="B33" s="642">
        <v>2427.1</v>
      </c>
      <c r="C33" s="38">
        <v>4961.2</v>
      </c>
      <c r="D33" s="38">
        <v>246.3</v>
      </c>
      <c r="E33" s="38">
        <v>2892.4</v>
      </c>
      <c r="F33" s="650" t="s">
        <v>53</v>
      </c>
      <c r="G33" s="38">
        <v>1961.7</v>
      </c>
      <c r="H33" s="38">
        <v>462.5</v>
      </c>
      <c r="I33" s="643">
        <v>613.20000000000005</v>
      </c>
      <c r="J33" s="38">
        <v>232.3</v>
      </c>
      <c r="K33" s="38">
        <v>801.1</v>
      </c>
      <c r="L33" s="38">
        <v>1102</v>
      </c>
      <c r="M33" s="642">
        <v>643.5</v>
      </c>
      <c r="N33" s="38">
        <v>561.20000000000005</v>
      </c>
      <c r="O33" s="643">
        <v>627.4</v>
      </c>
      <c r="P33" s="38">
        <v>17531.900000000001</v>
      </c>
    </row>
    <row r="34" spans="1:16" ht="13.5" customHeight="1">
      <c r="A34" s="37">
        <v>1988</v>
      </c>
      <c r="B34" s="642">
        <v>3066.7</v>
      </c>
      <c r="C34" s="38">
        <v>6078</v>
      </c>
      <c r="D34" s="38">
        <v>227.3</v>
      </c>
      <c r="E34" s="38">
        <v>3007.9</v>
      </c>
      <c r="F34" s="650" t="s">
        <v>53</v>
      </c>
      <c r="G34" s="38">
        <v>2335.9</v>
      </c>
      <c r="H34" s="38">
        <v>477.7</v>
      </c>
      <c r="I34" s="643">
        <v>802.6</v>
      </c>
      <c r="J34" s="38">
        <v>258</v>
      </c>
      <c r="K34" s="38">
        <v>885.7</v>
      </c>
      <c r="L34" s="38">
        <v>192.3</v>
      </c>
      <c r="M34" s="642">
        <v>774.7</v>
      </c>
      <c r="N34" s="38">
        <v>847.4</v>
      </c>
      <c r="O34" s="643">
        <v>607</v>
      </c>
      <c r="P34" s="38">
        <v>19561.2</v>
      </c>
    </row>
    <row r="35" spans="1:16" ht="13.5" customHeight="1">
      <c r="A35" s="37">
        <v>1989</v>
      </c>
      <c r="B35" s="642">
        <v>3470.5</v>
      </c>
      <c r="C35" s="38">
        <v>6671.7</v>
      </c>
      <c r="D35" s="38">
        <v>271.60000000000002</v>
      </c>
      <c r="E35" s="38">
        <v>3226.7</v>
      </c>
      <c r="F35" s="650" t="s">
        <v>53</v>
      </c>
      <c r="G35" s="38">
        <v>2736.3</v>
      </c>
      <c r="H35" s="38">
        <v>603.6</v>
      </c>
      <c r="I35" s="643">
        <v>882.4</v>
      </c>
      <c r="J35" s="38">
        <v>200.5</v>
      </c>
      <c r="K35" s="38">
        <v>821.5</v>
      </c>
      <c r="L35" s="38">
        <v>478.8</v>
      </c>
      <c r="M35" s="642">
        <v>841.8</v>
      </c>
      <c r="N35" s="38">
        <v>1151.0999999999999</v>
      </c>
      <c r="O35" s="643">
        <v>651.5</v>
      </c>
      <c r="P35" s="38">
        <v>22007.999999999996</v>
      </c>
    </row>
    <row r="36" spans="1:16" ht="13.5" customHeight="1">
      <c r="A36" s="37">
        <v>1990</v>
      </c>
      <c r="B36" s="642">
        <v>4221.3999999999996</v>
      </c>
      <c r="C36" s="38">
        <v>7883.7</v>
      </c>
      <c r="D36" s="38">
        <v>362.4</v>
      </c>
      <c r="E36" s="38">
        <v>3210.8</v>
      </c>
      <c r="F36" s="646">
        <v>308</v>
      </c>
      <c r="G36" s="38">
        <v>2761.8</v>
      </c>
      <c r="H36" s="38">
        <v>747.1</v>
      </c>
      <c r="I36" s="643">
        <v>1021.8</v>
      </c>
      <c r="J36" s="38">
        <v>215.5</v>
      </c>
      <c r="K36" s="38">
        <v>935.3</v>
      </c>
      <c r="L36" s="38">
        <v>719.1</v>
      </c>
      <c r="M36" s="642">
        <v>1159</v>
      </c>
      <c r="N36" s="38">
        <v>1332.2</v>
      </c>
      <c r="O36" s="643">
        <v>1122</v>
      </c>
      <c r="P36" s="38">
        <v>26000.099999999995</v>
      </c>
    </row>
    <row r="37" spans="1:16" ht="13.5" customHeight="1">
      <c r="A37" s="37">
        <v>1991</v>
      </c>
      <c r="B37" s="642">
        <v>5012.7</v>
      </c>
      <c r="C37" s="38">
        <v>10911.3</v>
      </c>
      <c r="D37" s="38">
        <v>541.79999999999995</v>
      </c>
      <c r="E37" s="38">
        <v>3573.2</v>
      </c>
      <c r="F37" s="646">
        <v>122.5</v>
      </c>
      <c r="G37" s="38">
        <v>3035</v>
      </c>
      <c r="H37" s="38">
        <v>942.7</v>
      </c>
      <c r="I37" s="643">
        <v>1001.4</v>
      </c>
      <c r="J37" s="38">
        <v>217.2</v>
      </c>
      <c r="K37" s="38">
        <v>1134.4000000000001</v>
      </c>
      <c r="L37" s="38">
        <v>756</v>
      </c>
      <c r="M37" s="642">
        <v>997.4</v>
      </c>
      <c r="N37" s="38">
        <v>1683</v>
      </c>
      <c r="O37" s="643">
        <v>1377.6</v>
      </c>
      <c r="P37" s="38">
        <v>31306.200000000004</v>
      </c>
    </row>
    <row r="38" spans="1:16" ht="13.5" customHeight="1">
      <c r="A38" s="37">
        <v>1992</v>
      </c>
      <c r="B38" s="642">
        <v>6978.9</v>
      </c>
      <c r="C38" s="38">
        <v>15403.9</v>
      </c>
      <c r="D38" s="38">
        <v>759.7</v>
      </c>
      <c r="E38" s="38">
        <v>4059.4</v>
      </c>
      <c r="F38" s="646">
        <v>728.8</v>
      </c>
      <c r="G38" s="38">
        <v>3713.3</v>
      </c>
      <c r="H38" s="38">
        <v>1316.9</v>
      </c>
      <c r="I38" s="643">
        <v>1633.5</v>
      </c>
      <c r="J38" s="38">
        <v>308.5</v>
      </c>
      <c r="K38" s="38">
        <v>1336.8</v>
      </c>
      <c r="L38" s="38">
        <v>1118.9000000000001</v>
      </c>
      <c r="M38" s="642">
        <v>1239.3</v>
      </c>
      <c r="N38" s="38">
        <v>2178.5</v>
      </c>
      <c r="O38" s="643">
        <v>1960.4</v>
      </c>
      <c r="P38" s="38">
        <v>42736.80000000001</v>
      </c>
    </row>
    <row r="39" spans="1:16" ht="13.5" customHeight="1">
      <c r="A39" s="37">
        <v>1993</v>
      </c>
      <c r="B39" s="642">
        <v>10753</v>
      </c>
      <c r="C39" s="38">
        <v>23110.6</v>
      </c>
      <c r="D39" s="38">
        <v>1424.1</v>
      </c>
      <c r="E39" s="38">
        <v>5405.2</v>
      </c>
      <c r="F39" s="650" t="s">
        <v>53</v>
      </c>
      <c r="G39" s="38">
        <v>9962.4</v>
      </c>
      <c r="H39" s="38">
        <v>1608.3</v>
      </c>
      <c r="I39" s="643">
        <v>1923.3</v>
      </c>
      <c r="J39" s="38">
        <v>467</v>
      </c>
      <c r="K39" s="38">
        <v>2150.9</v>
      </c>
      <c r="L39" s="38">
        <v>1801.4</v>
      </c>
      <c r="M39" s="642">
        <v>1740.2</v>
      </c>
      <c r="N39" s="641" t="s">
        <v>53</v>
      </c>
      <c r="O39" s="643">
        <v>5318.9</v>
      </c>
      <c r="P39" s="38">
        <v>65665.3</v>
      </c>
    </row>
    <row r="40" spans="1:16" ht="13.5" customHeight="1">
      <c r="A40" s="292" t="s">
        <v>921</v>
      </c>
      <c r="B40" s="642">
        <v>17757.7</v>
      </c>
      <c r="C40" s="38">
        <v>34823.199999999997</v>
      </c>
      <c r="D40" s="641" t="s">
        <v>53</v>
      </c>
      <c r="E40" s="641" t="s">
        <v>53</v>
      </c>
      <c r="F40" s="650" t="s">
        <v>53</v>
      </c>
      <c r="G40" s="641" t="s">
        <v>53</v>
      </c>
      <c r="H40" s="114">
        <v>7613.1</v>
      </c>
      <c r="I40" s="651" t="s">
        <v>53</v>
      </c>
      <c r="J40" s="641" t="s">
        <v>53</v>
      </c>
      <c r="K40" s="641" t="s">
        <v>53</v>
      </c>
      <c r="L40" s="641" t="s">
        <v>53</v>
      </c>
      <c r="M40" s="650" t="s">
        <v>53</v>
      </c>
      <c r="N40" s="641" t="s">
        <v>53</v>
      </c>
      <c r="O40" s="644">
        <v>33989.9</v>
      </c>
      <c r="P40" s="38">
        <v>94183.9</v>
      </c>
    </row>
    <row r="41" spans="1:16" ht="13.5" customHeight="1">
      <c r="A41" s="292" t="s">
        <v>922</v>
      </c>
      <c r="B41" s="642">
        <v>25278.7</v>
      </c>
      <c r="C41" s="38">
        <v>58090.7</v>
      </c>
      <c r="D41" s="114">
        <v>12071.6</v>
      </c>
      <c r="E41" s="641" t="s">
        <v>53</v>
      </c>
      <c r="F41" s="650" t="s">
        <v>53</v>
      </c>
      <c r="G41" s="641" t="s">
        <v>53</v>
      </c>
      <c r="H41" s="114">
        <v>19442.900000000001</v>
      </c>
      <c r="I41" s="651" t="s">
        <v>53</v>
      </c>
      <c r="J41" s="641" t="s">
        <v>53</v>
      </c>
      <c r="K41" s="641" t="s">
        <v>53</v>
      </c>
      <c r="L41" s="641" t="s">
        <v>53</v>
      </c>
      <c r="M41" s="650" t="s">
        <v>53</v>
      </c>
      <c r="N41" s="641" t="s">
        <v>53</v>
      </c>
      <c r="O41" s="643">
        <v>29685.7</v>
      </c>
      <c r="P41" s="293">
        <v>144569.60000000001</v>
      </c>
    </row>
    <row r="42" spans="1:16" ht="13.5" customHeight="1">
      <c r="A42" s="292">
        <v>1996</v>
      </c>
      <c r="B42" s="642">
        <v>33264.1</v>
      </c>
      <c r="C42" s="38">
        <v>72238.100000000006</v>
      </c>
      <c r="D42" s="114">
        <v>15049.5</v>
      </c>
      <c r="E42" s="641" t="s">
        <v>53</v>
      </c>
      <c r="F42" s="650" t="s">
        <v>53</v>
      </c>
      <c r="G42" s="641" t="s">
        <v>53</v>
      </c>
      <c r="H42" s="114">
        <v>32998.199999999997</v>
      </c>
      <c r="I42" s="651" t="s">
        <v>53</v>
      </c>
      <c r="J42" s="641" t="s">
        <v>53</v>
      </c>
      <c r="K42" s="641" t="s">
        <v>53</v>
      </c>
      <c r="L42" s="641" t="s">
        <v>53</v>
      </c>
      <c r="M42" s="650" t="s">
        <v>53</v>
      </c>
      <c r="N42" s="641" t="s">
        <v>53</v>
      </c>
      <c r="O42" s="644">
        <v>15887.2</v>
      </c>
      <c r="P42" s="38">
        <v>169437.10000000003</v>
      </c>
    </row>
    <row r="43" spans="1:16" ht="13.5" customHeight="1">
      <c r="A43" s="294">
        <v>1997</v>
      </c>
      <c r="B43" s="642">
        <v>27939.3</v>
      </c>
      <c r="C43" s="38">
        <v>82823.100000000006</v>
      </c>
      <c r="D43" s="114">
        <v>20611</v>
      </c>
      <c r="E43" s="641" t="s">
        <v>53</v>
      </c>
      <c r="F43" s="650" t="s">
        <v>53</v>
      </c>
      <c r="G43" s="641" t="s">
        <v>53</v>
      </c>
      <c r="H43" s="114">
        <v>16368.7</v>
      </c>
      <c r="I43" s="651" t="s">
        <v>53</v>
      </c>
      <c r="J43" s="641" t="s">
        <v>53</v>
      </c>
      <c r="K43" s="641" t="s">
        <v>53</v>
      </c>
      <c r="L43" s="641" t="s">
        <v>53</v>
      </c>
      <c r="M43" s="650" t="s">
        <v>53</v>
      </c>
      <c r="N43" s="641" t="s">
        <v>53</v>
      </c>
      <c r="O43" s="644">
        <v>237808.4</v>
      </c>
      <c r="P43" s="38">
        <v>385550.5</v>
      </c>
    </row>
    <row r="44" spans="1:16" ht="13.5" customHeight="1">
      <c r="A44" s="294">
        <v>1998</v>
      </c>
      <c r="B44" s="642">
        <v>27180.7</v>
      </c>
      <c r="C44" s="38">
        <v>96732.7</v>
      </c>
      <c r="D44" s="114">
        <v>22848.2</v>
      </c>
      <c r="E44" s="641" t="s">
        <v>53</v>
      </c>
      <c r="F44" s="650" t="s">
        <v>53</v>
      </c>
      <c r="G44" s="641" t="s">
        <v>53</v>
      </c>
      <c r="H44" s="114">
        <v>29770.2</v>
      </c>
      <c r="I44" s="651" t="s">
        <v>53</v>
      </c>
      <c r="J44" s="641" t="s">
        <v>53</v>
      </c>
      <c r="K44" s="641" t="s">
        <v>53</v>
      </c>
      <c r="L44" s="641" t="s">
        <v>53</v>
      </c>
      <c r="M44" s="650" t="s">
        <v>53</v>
      </c>
      <c r="N44" s="641" t="s">
        <v>53</v>
      </c>
      <c r="O44" s="644">
        <v>96363.7</v>
      </c>
      <c r="P44" s="38">
        <v>272895.5</v>
      </c>
    </row>
    <row r="45" spans="1:16" ht="13.5" customHeight="1">
      <c r="A45" s="294" t="s">
        <v>923</v>
      </c>
      <c r="B45" s="642">
        <v>31045.7</v>
      </c>
      <c r="C45" s="38">
        <v>115759.9</v>
      </c>
      <c r="D45" s="114">
        <v>24683.599999999999</v>
      </c>
      <c r="E45" s="641" t="s">
        <v>53</v>
      </c>
      <c r="F45" s="650" t="s">
        <v>53</v>
      </c>
      <c r="G45" s="641" t="s">
        <v>53</v>
      </c>
      <c r="H45" s="114">
        <v>18772.099999999999</v>
      </c>
      <c r="I45" s="651" t="s">
        <v>53</v>
      </c>
      <c r="J45" s="641" t="s">
        <v>53</v>
      </c>
      <c r="K45" s="641" t="s">
        <v>53</v>
      </c>
      <c r="L45" s="641" t="s">
        <v>53</v>
      </c>
      <c r="M45" s="650" t="s">
        <v>53</v>
      </c>
      <c r="N45" s="641" t="s">
        <v>53</v>
      </c>
      <c r="O45" s="644">
        <v>132503.6</v>
      </c>
      <c r="P45" s="38">
        <v>322764.90000000002</v>
      </c>
    </row>
    <row r="46" spans="1:16" ht="13.5" customHeight="1">
      <c r="A46" s="294" t="s">
        <v>924</v>
      </c>
      <c r="B46" s="642">
        <v>41028.9</v>
      </c>
      <c r="C46" s="38">
        <v>141294.79999999999</v>
      </c>
      <c r="D46" s="114">
        <v>32288.6</v>
      </c>
      <c r="E46" s="641" t="s">
        <v>53</v>
      </c>
      <c r="F46" s="650" t="s">
        <v>53</v>
      </c>
      <c r="G46" s="641" t="s">
        <v>53</v>
      </c>
      <c r="H46" s="114">
        <v>25307.4</v>
      </c>
      <c r="I46" s="651" t="s">
        <v>53</v>
      </c>
      <c r="J46" s="641" t="s">
        <v>53</v>
      </c>
      <c r="K46" s="641" t="s">
        <v>53</v>
      </c>
      <c r="L46" s="641" t="s">
        <v>53</v>
      </c>
      <c r="M46" s="650" t="s">
        <v>53</v>
      </c>
      <c r="N46" s="641" t="s">
        <v>53</v>
      </c>
      <c r="O46" s="644">
        <v>268382.5</v>
      </c>
      <c r="P46" s="38">
        <v>508302.19999999995</v>
      </c>
    </row>
    <row r="47" spans="1:16" ht="13.5" customHeight="1">
      <c r="A47" s="294" t="s">
        <v>925</v>
      </c>
      <c r="B47" s="642">
        <v>55846.1</v>
      </c>
      <c r="C47" s="38">
        <v>206889</v>
      </c>
      <c r="D47" s="114">
        <v>70477.100000000006</v>
      </c>
      <c r="E47" s="641" t="s">
        <v>53</v>
      </c>
      <c r="F47" s="650" t="s">
        <v>53</v>
      </c>
      <c r="G47" s="641" t="s">
        <v>53</v>
      </c>
      <c r="H47" s="114">
        <v>34532.5</v>
      </c>
      <c r="I47" s="651" t="s">
        <v>53</v>
      </c>
      <c r="J47" s="641" t="s">
        <v>53</v>
      </c>
      <c r="K47" s="641" t="s">
        <v>53</v>
      </c>
      <c r="L47" s="641" t="s">
        <v>53</v>
      </c>
      <c r="M47" s="650" t="s">
        <v>53</v>
      </c>
      <c r="N47" s="641" t="s">
        <v>53</v>
      </c>
      <c r="O47" s="644">
        <v>428420.1</v>
      </c>
      <c r="P47" s="38">
        <v>796164.79999999993</v>
      </c>
    </row>
    <row r="48" spans="1:16" ht="13.5" customHeight="1">
      <c r="A48" s="294" t="s">
        <v>926</v>
      </c>
      <c r="B48" s="642">
        <v>59849.7</v>
      </c>
      <c r="C48" s="38">
        <v>233474.7</v>
      </c>
      <c r="D48" s="114">
        <v>70170</v>
      </c>
      <c r="E48" s="641" t="s">
        <v>53</v>
      </c>
      <c r="F48" s="650" t="s">
        <v>53</v>
      </c>
      <c r="G48" s="641" t="s">
        <v>53</v>
      </c>
      <c r="H48" s="114">
        <v>26709.200000000001</v>
      </c>
      <c r="I48" s="651" t="s">
        <v>53</v>
      </c>
      <c r="J48" s="641" t="s">
        <v>53</v>
      </c>
      <c r="K48" s="641" t="s">
        <v>53</v>
      </c>
      <c r="L48" s="641" t="s">
        <v>53</v>
      </c>
      <c r="M48" s="650" t="s">
        <v>53</v>
      </c>
      <c r="N48" s="641" t="s">
        <v>53</v>
      </c>
      <c r="O48" s="644">
        <v>564425.19999999995</v>
      </c>
      <c r="P48" s="38">
        <v>954628.8</v>
      </c>
    </row>
    <row r="49" spans="1:16" s="536" customFormat="1" ht="13.5" customHeight="1">
      <c r="A49" s="294" t="s">
        <v>927</v>
      </c>
      <c r="B49" s="642">
        <v>62102.8</v>
      </c>
      <c r="C49" s="38">
        <v>294309.59999999998</v>
      </c>
      <c r="D49" s="114">
        <v>95976.4</v>
      </c>
      <c r="E49" s="645" t="s">
        <v>53</v>
      </c>
      <c r="F49" s="650" t="s">
        <v>53</v>
      </c>
      <c r="G49" s="645" t="s">
        <v>53</v>
      </c>
      <c r="H49" s="114">
        <v>34467.4</v>
      </c>
      <c r="I49" s="652" t="s">
        <v>53</v>
      </c>
      <c r="J49" s="641" t="s">
        <v>53</v>
      </c>
      <c r="K49" s="641" t="s">
        <v>53</v>
      </c>
      <c r="L49" s="641" t="s">
        <v>53</v>
      </c>
      <c r="M49" s="650" t="s">
        <v>53</v>
      </c>
      <c r="N49" s="641" t="s">
        <v>53</v>
      </c>
      <c r="O49" s="644">
        <v>723176.9</v>
      </c>
      <c r="P49" s="38">
        <v>1210033.1000000001</v>
      </c>
    </row>
    <row r="50" spans="1:16" s="536" customFormat="1" ht="13.5" customHeight="1">
      <c r="A50" s="294" t="s">
        <v>928</v>
      </c>
      <c r="B50" s="642">
        <v>67738.600000000006</v>
      </c>
      <c r="C50" s="38">
        <v>332113.7</v>
      </c>
      <c r="D50" s="114">
        <v>131055.6</v>
      </c>
      <c r="E50" s="641" t="s">
        <v>53</v>
      </c>
      <c r="F50" s="650" t="s">
        <v>53</v>
      </c>
      <c r="G50" s="641" t="s">
        <v>53</v>
      </c>
      <c r="H50" s="114">
        <v>31347</v>
      </c>
      <c r="I50" s="651" t="s">
        <v>53</v>
      </c>
      <c r="J50" s="641" t="s">
        <v>53</v>
      </c>
      <c r="K50" s="641" t="s">
        <v>53</v>
      </c>
      <c r="L50" s="641" t="s">
        <v>53</v>
      </c>
      <c r="M50" s="650" t="s">
        <v>53</v>
      </c>
      <c r="N50" s="641" t="s">
        <v>53</v>
      </c>
      <c r="O50" s="644">
        <v>956987.8</v>
      </c>
      <c r="P50" s="38">
        <v>1519242.7000000002</v>
      </c>
    </row>
    <row r="51" spans="1:16" s="536" customFormat="1" ht="13.5" customHeight="1">
      <c r="A51" s="294" t="s">
        <v>929</v>
      </c>
      <c r="B51" s="642">
        <v>48561.5</v>
      </c>
      <c r="C51" s="38">
        <v>352038.3</v>
      </c>
      <c r="D51" s="114">
        <v>172532.1</v>
      </c>
      <c r="E51" s="641" t="s">
        <v>53</v>
      </c>
      <c r="F51" s="650" t="s">
        <v>53</v>
      </c>
      <c r="G51" s="641" t="s">
        <v>53</v>
      </c>
      <c r="H51" s="114">
        <v>26427.3</v>
      </c>
      <c r="I51" s="651"/>
      <c r="J51" s="641" t="s">
        <v>53</v>
      </c>
      <c r="K51" s="641" t="s">
        <v>53</v>
      </c>
      <c r="L51" s="641" t="s">
        <v>53</v>
      </c>
      <c r="M51" s="650"/>
      <c r="N51" s="641"/>
      <c r="O51" s="644">
        <v>1377152</v>
      </c>
      <c r="P51" s="38">
        <v>1976711.2000000002</v>
      </c>
    </row>
    <row r="52" spans="1:16" s="61" customFormat="1" ht="16.5">
      <c r="A52" s="294" t="s">
        <v>930</v>
      </c>
      <c r="B52" s="642">
        <v>49393.4</v>
      </c>
      <c r="C52" s="38">
        <v>445792.6</v>
      </c>
      <c r="D52" s="114">
        <v>251477.1</v>
      </c>
      <c r="E52" s="641" t="s">
        <v>53</v>
      </c>
      <c r="F52" s="650" t="s">
        <v>53</v>
      </c>
      <c r="G52" s="641" t="s">
        <v>53</v>
      </c>
      <c r="H52" s="114">
        <v>52686.3</v>
      </c>
      <c r="I52" s="651" t="s">
        <v>53</v>
      </c>
      <c r="J52" s="641" t="s">
        <v>53</v>
      </c>
      <c r="K52" s="641" t="s">
        <v>53</v>
      </c>
      <c r="L52" s="641" t="s">
        <v>53</v>
      </c>
      <c r="M52" s="650" t="s">
        <v>53</v>
      </c>
      <c r="N52" s="641" t="s">
        <v>53</v>
      </c>
      <c r="O52" s="644">
        <v>1724948.5</v>
      </c>
      <c r="P52" s="38">
        <v>2524297.9</v>
      </c>
    </row>
    <row r="53" spans="1:16" ht="14.25">
      <c r="A53" s="294">
        <v>2007</v>
      </c>
      <c r="B53" s="642">
        <v>149578.9</v>
      </c>
      <c r="C53" s="38">
        <v>487576</v>
      </c>
      <c r="D53" s="114">
        <v>490712.9</v>
      </c>
      <c r="E53" s="641" t="s">
        <v>53</v>
      </c>
      <c r="F53" s="650" t="s">
        <v>53</v>
      </c>
      <c r="G53" s="641" t="s">
        <v>53</v>
      </c>
      <c r="H53" s="114">
        <v>66551.100000000006</v>
      </c>
      <c r="I53" s="651" t="s">
        <v>53</v>
      </c>
      <c r="J53" s="641" t="s">
        <v>53</v>
      </c>
      <c r="K53" s="641" t="s">
        <v>53</v>
      </c>
      <c r="L53" s="641" t="s">
        <v>53</v>
      </c>
      <c r="M53" s="650" t="s">
        <v>53</v>
      </c>
      <c r="N53" s="641" t="s">
        <v>53</v>
      </c>
      <c r="O53" s="644">
        <v>3619069.9</v>
      </c>
      <c r="P53" s="38">
        <v>4813488.8</v>
      </c>
    </row>
    <row r="54" spans="1:16" ht="14.25" customHeight="1">
      <c r="A54" s="294">
        <v>2008</v>
      </c>
      <c r="B54" s="642">
        <v>106353.84736185</v>
      </c>
      <c r="C54" s="38">
        <v>932799.45334747992</v>
      </c>
      <c r="D54" s="114">
        <v>846942.84375673998</v>
      </c>
      <c r="E54" s="114">
        <v>466800.71209659002</v>
      </c>
      <c r="F54" s="650" t="s">
        <v>53</v>
      </c>
      <c r="G54" s="641" t="s">
        <v>53</v>
      </c>
      <c r="H54" s="114">
        <v>75192.334918049994</v>
      </c>
      <c r="I54" s="644">
        <v>144881.19573132001</v>
      </c>
      <c r="J54" s="114">
        <v>45844.555224870004</v>
      </c>
      <c r="K54" s="114">
        <v>1304850.88621622</v>
      </c>
      <c r="L54" s="114">
        <v>539146.27025509998</v>
      </c>
      <c r="M54" s="646">
        <v>714468.63491172995</v>
      </c>
      <c r="N54" s="641" t="s">
        <v>53</v>
      </c>
      <c r="O54" s="644">
        <v>2622119.3794410899</v>
      </c>
      <c r="P54" s="38">
        <v>7799400.1132610394</v>
      </c>
    </row>
    <row r="55" spans="1:16" ht="14.25">
      <c r="A55" s="294">
        <v>2009</v>
      </c>
      <c r="B55" s="646"/>
      <c r="C55" s="114"/>
      <c r="D55" s="114"/>
      <c r="E55" s="114"/>
      <c r="F55" s="650"/>
      <c r="G55" s="641"/>
      <c r="H55" s="114"/>
      <c r="I55" s="644"/>
      <c r="J55" s="114"/>
      <c r="K55" s="114"/>
      <c r="L55" s="114"/>
      <c r="M55" s="646"/>
      <c r="N55" s="641"/>
      <c r="O55" s="644"/>
      <c r="P55" s="38"/>
    </row>
    <row r="56" spans="1:16" ht="14.25" hidden="1">
      <c r="A56" s="294" t="s">
        <v>54</v>
      </c>
      <c r="B56" s="642">
        <v>114296.55306491</v>
      </c>
      <c r="C56" s="38">
        <v>967045.59272338997</v>
      </c>
      <c r="D56" s="114">
        <v>827019.21669340006</v>
      </c>
      <c r="E56" s="114">
        <v>518069.61929034995</v>
      </c>
      <c r="F56" s="650" t="s">
        <v>53</v>
      </c>
      <c r="G56" s="641" t="s">
        <v>53</v>
      </c>
      <c r="H56" s="114">
        <v>72153.255323459991</v>
      </c>
      <c r="I56" s="644">
        <v>230514.50232236998</v>
      </c>
      <c r="J56" s="114">
        <v>62739.824704760002</v>
      </c>
      <c r="K56" s="114">
        <v>517536.25900000002</v>
      </c>
      <c r="L56" s="114">
        <v>565771.071</v>
      </c>
      <c r="M56" s="646">
        <v>230514.50200000001</v>
      </c>
      <c r="N56" s="641" t="s">
        <v>53</v>
      </c>
      <c r="O56" s="644">
        <v>2930308.5067313192</v>
      </c>
      <c r="P56" s="38">
        <v>7912830.9325718898</v>
      </c>
    </row>
    <row r="57" spans="1:16" ht="14.25">
      <c r="A57" s="294" t="s">
        <v>55</v>
      </c>
      <c r="B57" s="642">
        <v>88635.087339379999</v>
      </c>
      <c r="C57" s="38">
        <v>985572.47353811003</v>
      </c>
      <c r="D57" s="114">
        <v>788350.40619551006</v>
      </c>
      <c r="E57" s="114">
        <v>563572.25554064999</v>
      </c>
      <c r="F57" s="650" t="s">
        <v>53</v>
      </c>
      <c r="G57" s="641" t="s">
        <v>53</v>
      </c>
      <c r="H57" s="114">
        <v>62261.690980830004</v>
      </c>
      <c r="I57" s="644">
        <v>292293.40605210996</v>
      </c>
      <c r="J57" s="114">
        <v>52150.904254379995</v>
      </c>
      <c r="K57" s="114">
        <v>588064.93299999996</v>
      </c>
      <c r="L57" s="114">
        <v>709820.64599999995</v>
      </c>
      <c r="M57" s="646">
        <v>292293.40600000002</v>
      </c>
      <c r="N57" s="641" t="s">
        <v>53</v>
      </c>
      <c r="O57" s="644">
        <v>2873307.2225873498</v>
      </c>
      <c r="P57" s="38">
        <v>8220819.6982765896</v>
      </c>
    </row>
    <row r="58" spans="1:16" ht="14.25">
      <c r="A58" s="294" t="s">
        <v>56</v>
      </c>
      <c r="B58" s="642">
        <v>110842.10444036999</v>
      </c>
      <c r="C58" s="38">
        <v>1023467.26469489</v>
      </c>
      <c r="D58" s="114">
        <v>1173075.1558286201</v>
      </c>
      <c r="E58" s="114">
        <v>697695.80853420997</v>
      </c>
      <c r="F58" s="650" t="s">
        <v>53</v>
      </c>
      <c r="G58" s="641" t="s">
        <v>53</v>
      </c>
      <c r="H58" s="114">
        <v>61225.432072159987</v>
      </c>
      <c r="I58" s="644">
        <v>1260855.5775708701</v>
      </c>
      <c r="J58" s="114">
        <v>81070.710706059996</v>
      </c>
      <c r="K58" s="114">
        <v>731489.93677548994</v>
      </c>
      <c r="L58" s="114">
        <v>920713.52471763</v>
      </c>
      <c r="M58" s="646">
        <v>316308.83391337999</v>
      </c>
      <c r="N58" s="641" t="s">
        <v>53</v>
      </c>
      <c r="O58" s="644">
        <v>2988932.0691108899</v>
      </c>
      <c r="P58" s="38">
        <v>9365676.4183645695</v>
      </c>
    </row>
    <row r="59" spans="1:16" ht="14.25">
      <c r="A59" s="294" t="s">
        <v>388</v>
      </c>
      <c r="B59" s="642">
        <v>135701.30451533</v>
      </c>
      <c r="C59" s="38">
        <v>993456.99962274998</v>
      </c>
      <c r="D59" s="114">
        <v>1190731.5830346299</v>
      </c>
      <c r="E59" s="114">
        <v>778140.43096047</v>
      </c>
      <c r="F59" s="650" t="s">
        <v>53</v>
      </c>
      <c r="G59" s="641" t="s">
        <v>53</v>
      </c>
      <c r="H59" s="114">
        <v>45870.472094369994</v>
      </c>
      <c r="I59" s="644">
        <v>1199208.20048942</v>
      </c>
      <c r="J59" s="114">
        <v>74779.881514059991</v>
      </c>
      <c r="K59" s="114">
        <v>776581.43580562004</v>
      </c>
      <c r="L59" s="114">
        <v>1230605.16078794</v>
      </c>
      <c r="M59" s="646">
        <v>352196.20398250001</v>
      </c>
      <c r="N59" s="641" t="s">
        <v>53</v>
      </c>
      <c r="O59" s="644">
        <v>2134871.4</v>
      </c>
      <c r="P59" s="38">
        <v>8912143.0728070904</v>
      </c>
    </row>
    <row r="60" spans="1:16" ht="14.25">
      <c r="A60" s="294">
        <v>2010</v>
      </c>
      <c r="B60" s="646"/>
      <c r="C60" s="114"/>
      <c r="D60" s="114"/>
      <c r="E60" s="114"/>
      <c r="F60" s="650"/>
      <c r="G60" s="641"/>
      <c r="H60" s="114"/>
      <c r="I60" s="644"/>
      <c r="J60" s="114"/>
      <c r="K60" s="114"/>
      <c r="L60" s="114"/>
      <c r="M60" s="646"/>
      <c r="N60" s="641"/>
      <c r="O60" s="644"/>
      <c r="P60" s="38"/>
    </row>
    <row r="61" spans="1:16" ht="14.25">
      <c r="A61" s="294" t="s">
        <v>54</v>
      </c>
      <c r="B61" s="642">
        <v>136591.1</v>
      </c>
      <c r="C61" s="647">
        <v>954448.44</v>
      </c>
      <c r="D61" s="38">
        <v>1216664.6399999999</v>
      </c>
      <c r="E61" s="114">
        <v>841747.6</v>
      </c>
      <c r="F61" s="650" t="s">
        <v>53</v>
      </c>
      <c r="G61" s="641" t="s">
        <v>53</v>
      </c>
      <c r="H61" s="114">
        <v>54920.9</v>
      </c>
      <c r="I61" s="644">
        <v>1061526.5</v>
      </c>
      <c r="J61" s="114">
        <v>85038.6</v>
      </c>
      <c r="K61" s="114">
        <v>833062.3</v>
      </c>
      <c r="L61" s="114">
        <v>1435334.1</v>
      </c>
      <c r="M61" s="646">
        <v>351631.6</v>
      </c>
      <c r="N61" s="641" t="s">
        <v>53</v>
      </c>
      <c r="O61" s="644">
        <v>2641024.2000000002</v>
      </c>
      <c r="P61" s="38">
        <v>9611989.9800000004</v>
      </c>
    </row>
    <row r="62" spans="1:16" ht="14.25">
      <c r="A62" s="294" t="s">
        <v>55</v>
      </c>
      <c r="B62" s="642">
        <v>150297.29999999999</v>
      </c>
      <c r="C62" s="38">
        <v>901749.5</v>
      </c>
      <c r="D62" s="114">
        <v>1405618.7</v>
      </c>
      <c r="E62" s="114">
        <v>817311.2</v>
      </c>
      <c r="F62" s="650" t="s">
        <v>53</v>
      </c>
      <c r="G62" s="641" t="s">
        <v>53</v>
      </c>
      <c r="H62" s="114">
        <v>38247.599999999999</v>
      </c>
      <c r="I62" s="644">
        <v>890779.7</v>
      </c>
      <c r="J62" s="114">
        <v>68214.8</v>
      </c>
      <c r="K62" s="114">
        <v>972697.3</v>
      </c>
      <c r="L62" s="114">
        <v>1354473.2</v>
      </c>
      <c r="M62" s="646">
        <v>342322</v>
      </c>
      <c r="N62" s="641" t="s">
        <v>53</v>
      </c>
      <c r="O62" s="644">
        <v>1989560.6</v>
      </c>
      <c r="P62" s="38">
        <v>8931271.9000000004</v>
      </c>
    </row>
    <row r="63" spans="1:16" ht="14.25">
      <c r="A63" s="294" t="s">
        <v>56</v>
      </c>
      <c r="B63" s="642">
        <v>176688.3</v>
      </c>
      <c r="C63" s="38">
        <v>1023961.6</v>
      </c>
      <c r="D63" s="114">
        <v>1513894.2</v>
      </c>
      <c r="E63" s="114">
        <v>858892.9</v>
      </c>
      <c r="F63" s="650" t="s">
        <v>53</v>
      </c>
      <c r="G63" s="641" t="s">
        <v>53</v>
      </c>
      <c r="H63" s="114">
        <v>51637.5</v>
      </c>
      <c r="I63" s="644">
        <v>989792.1</v>
      </c>
      <c r="J63" s="114">
        <v>85074.3</v>
      </c>
      <c r="K63" s="114">
        <v>884939.4</v>
      </c>
      <c r="L63" s="114">
        <v>1471517.2</v>
      </c>
      <c r="M63" s="646">
        <v>360173.1</v>
      </c>
      <c r="N63" s="641" t="s">
        <v>53</v>
      </c>
      <c r="O63" s="644">
        <v>1726063.7</v>
      </c>
      <c r="P63" s="38">
        <v>9142634.2999999989</v>
      </c>
    </row>
    <row r="64" spans="1:16" ht="14.25">
      <c r="A64" s="294" t="s">
        <v>388</v>
      </c>
      <c r="B64" s="642">
        <v>128406</v>
      </c>
      <c r="C64" s="38">
        <v>987641</v>
      </c>
      <c r="D64" s="114">
        <v>1178098.6000000001</v>
      </c>
      <c r="E64" s="114">
        <v>670304.80000000005</v>
      </c>
      <c r="F64" s="650" t="s">
        <v>53</v>
      </c>
      <c r="G64" s="641" t="s">
        <v>53</v>
      </c>
      <c r="H64" s="114">
        <v>44806.7</v>
      </c>
      <c r="I64" s="644">
        <v>898382.7</v>
      </c>
      <c r="J64" s="114">
        <v>50632.6</v>
      </c>
      <c r="K64" s="114">
        <v>821018.6</v>
      </c>
      <c r="L64" s="114">
        <v>871435.2</v>
      </c>
      <c r="M64" s="646">
        <v>374411.6</v>
      </c>
      <c r="N64" s="641" t="s">
        <v>53</v>
      </c>
      <c r="O64" s="644">
        <v>1681292.7</v>
      </c>
      <c r="P64" s="114">
        <v>7706430.5000000009</v>
      </c>
    </row>
    <row r="65" spans="1:16" ht="14.25">
      <c r="A65" s="294">
        <v>2011</v>
      </c>
      <c r="B65" s="646"/>
      <c r="C65" s="114"/>
      <c r="D65" s="114"/>
      <c r="E65" s="114"/>
      <c r="F65" s="650"/>
      <c r="G65" s="641"/>
      <c r="H65" s="114"/>
      <c r="I65" s="644"/>
      <c r="J65" s="114"/>
      <c r="K65" s="114"/>
      <c r="L65" s="114"/>
      <c r="M65" s="646"/>
      <c r="N65" s="641"/>
      <c r="O65" s="644"/>
      <c r="P65" s="38"/>
    </row>
    <row r="66" spans="1:16" ht="14.25">
      <c r="A66" s="294" t="s">
        <v>54</v>
      </c>
      <c r="B66" s="642">
        <v>146862.91941388001</v>
      </c>
      <c r="C66" s="38">
        <v>1007399.04805924</v>
      </c>
      <c r="D66" s="38">
        <v>1348260.61011358</v>
      </c>
      <c r="E66" s="114">
        <v>653741.64417483995</v>
      </c>
      <c r="F66" s="650"/>
      <c r="G66" s="641"/>
      <c r="H66" s="114">
        <v>49475.056642189993</v>
      </c>
      <c r="I66" s="644">
        <v>936070.33903221006</v>
      </c>
      <c r="J66" s="114">
        <v>51672.583188410004</v>
      </c>
      <c r="K66" s="114">
        <v>890983.10598002002</v>
      </c>
      <c r="L66" s="114">
        <v>704131.94821652002</v>
      </c>
      <c r="M66" s="646">
        <v>405013.53451793001</v>
      </c>
      <c r="N66" s="641" t="s">
        <v>53</v>
      </c>
      <c r="O66" s="644">
        <v>1321379.6954807299</v>
      </c>
      <c r="P66" s="38">
        <v>7514990.4848195501</v>
      </c>
    </row>
    <row r="67" spans="1:16" ht="14.25">
      <c r="A67" s="294" t="s">
        <v>55</v>
      </c>
      <c r="B67" s="642">
        <v>155101.81287010998</v>
      </c>
      <c r="C67" s="647">
        <v>910000.42233526998</v>
      </c>
      <c r="D67" s="38">
        <v>1308677.9528735101</v>
      </c>
      <c r="E67" s="114">
        <v>567880.68536086997</v>
      </c>
      <c r="F67" s="650"/>
      <c r="G67" s="641"/>
      <c r="H67" s="114">
        <v>105469.30182158999</v>
      </c>
      <c r="I67" s="644">
        <v>965154.22058791004</v>
      </c>
      <c r="J67" s="114">
        <v>59589.537475329998</v>
      </c>
      <c r="K67" s="114">
        <v>902196.10631206993</v>
      </c>
      <c r="L67" s="114">
        <v>534834.21038658998</v>
      </c>
      <c r="M67" s="646">
        <v>426860.00409964001</v>
      </c>
      <c r="N67" s="641" t="s">
        <v>53</v>
      </c>
      <c r="O67" s="644">
        <v>1295524.0021413702</v>
      </c>
      <c r="P67" s="38">
        <v>7231288.25626426</v>
      </c>
    </row>
    <row r="68" spans="1:16" ht="14.25">
      <c r="A68" s="294" t="s">
        <v>56</v>
      </c>
      <c r="B68" s="642">
        <v>234121.71419351999</v>
      </c>
      <c r="C68" s="38">
        <v>1087403.3372241301</v>
      </c>
      <c r="D68" s="114">
        <v>1361666.35248627</v>
      </c>
      <c r="E68" s="114">
        <v>549591.67687941995</v>
      </c>
      <c r="F68" s="650"/>
      <c r="G68" s="641"/>
      <c r="H68" s="114">
        <v>106189.71745468002</v>
      </c>
      <c r="I68" s="644">
        <v>929375.11831320997</v>
      </c>
      <c r="J68" s="114">
        <v>58766.263386410006</v>
      </c>
      <c r="K68" s="114">
        <v>979540.3788668199</v>
      </c>
      <c r="L68" s="114">
        <v>453948.20530315995</v>
      </c>
      <c r="M68" s="646">
        <v>409331.10423400003</v>
      </c>
      <c r="N68" s="641" t="s">
        <v>53</v>
      </c>
      <c r="O68" s="644">
        <v>1371174.5058905201</v>
      </c>
      <c r="P68" s="38">
        <v>7541108.3742321394</v>
      </c>
    </row>
    <row r="69" spans="1:16" ht="15" thickBot="1">
      <c r="A69" s="1085" t="s">
        <v>388</v>
      </c>
      <c r="B69" s="1086">
        <v>255205.29476771</v>
      </c>
      <c r="C69" s="46">
        <v>1053213.32807472</v>
      </c>
      <c r="D69" s="296">
        <v>1295298.8616268798</v>
      </c>
      <c r="E69" s="296">
        <v>453503.63380509999</v>
      </c>
      <c r="F69" s="1087"/>
      <c r="G69" s="1088"/>
      <c r="H69" s="296">
        <v>36179.546437600009</v>
      </c>
      <c r="I69" s="1089">
        <v>755677.03980459995</v>
      </c>
      <c r="J69" s="296">
        <v>68541.495830510001</v>
      </c>
      <c r="K69" s="296">
        <v>1266950.6642402499</v>
      </c>
      <c r="L69" s="296">
        <v>303258.13277390995</v>
      </c>
      <c r="M69" s="1090">
        <v>499451.06748023001</v>
      </c>
      <c r="N69" s="1088" t="s">
        <v>53</v>
      </c>
      <c r="O69" s="1089">
        <v>1325446.9386404098</v>
      </c>
      <c r="P69" s="46">
        <v>7312726.003481918</v>
      </c>
    </row>
    <row r="70" spans="1:16" ht="14.25">
      <c r="A70" s="536" t="s">
        <v>498</v>
      </c>
      <c r="B70" s="536"/>
      <c r="C70" s="536"/>
      <c r="D70" s="536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</row>
    <row r="71" spans="1:16" ht="15">
      <c r="A71" s="561" t="s">
        <v>933</v>
      </c>
      <c r="B71" s="561"/>
      <c r="C71" s="561"/>
      <c r="D71" s="561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</row>
    <row r="72" spans="1:16" ht="15">
      <c r="A72" s="536" t="s">
        <v>934</v>
      </c>
      <c r="B72" s="536"/>
      <c r="C72" s="114"/>
      <c r="D72" s="536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</row>
    <row r="73" spans="1:16" ht="14.25">
      <c r="A73" s="61"/>
      <c r="B73" s="61"/>
      <c r="C73" s="61"/>
      <c r="D73" s="61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297"/>
    </row>
    <row r="74" spans="1:16" ht="14.25"/>
    <row r="75" spans="1:16" ht="14.25"/>
    <row r="76" spans="1:16" ht="14.25"/>
    <row r="77" spans="1:16" ht="14.25"/>
    <row r="78" spans="1:16" ht="14.25"/>
    <row r="79" spans="1:16" ht="14.25"/>
    <row r="80" spans="1:16" ht="14.25">
      <c r="B80" s="295"/>
      <c r="C80" s="295"/>
      <c r="D80" s="295"/>
    </row>
    <row r="81" spans="2:8" ht="14.25">
      <c r="E81" s="295"/>
      <c r="F81" s="295"/>
      <c r="G81" s="295"/>
      <c r="H81" s="295"/>
    </row>
    <row r="82" spans="2:8" ht="14.25"/>
    <row r="83" spans="2:8" ht="14.25"/>
    <row r="84" spans="2:8" ht="14.25">
      <c r="B84" s="295"/>
      <c r="C84" s="295"/>
      <c r="D84" s="295"/>
    </row>
    <row r="85" spans="2:8" ht="14.25">
      <c r="E85" s="295"/>
      <c r="F85" s="295"/>
      <c r="G85" s="295"/>
      <c r="H85" s="295"/>
    </row>
    <row r="86" spans="2:8" ht="14.25"/>
    <row r="87" spans="2:8" ht="14.25"/>
    <row r="88" spans="2:8" ht="14.25"/>
    <row r="89" spans="2:8" ht="14.25"/>
    <row r="90" spans="2:8" ht="14.25"/>
    <row r="91" spans="2:8" ht="14.25"/>
    <row r="92" spans="2:8" ht="14.25"/>
    <row r="93" spans="2:8" ht="14.25"/>
    <row r="94" spans="2:8" ht="14.25"/>
    <row r="95" spans="2:8" ht="14.25"/>
    <row r="96" spans="2:8" ht="14.25"/>
    <row r="97" ht="14.25"/>
    <row r="98" ht="14.25"/>
    <row r="99" ht="14.25" hidden="1"/>
    <row r="100" ht="0" hidden="1" customHeight="1"/>
    <row r="101" ht="0" hidden="1" customHeight="1"/>
    <row r="102" ht="0" hidden="1" customHeight="1"/>
    <row r="103" ht="0" hidden="1" customHeight="1"/>
    <row r="104" ht="0" hidden="1" customHeight="1"/>
    <row r="105" ht="0" hidden="1" customHeight="1"/>
    <row r="106" ht="0" hidden="1" customHeight="1"/>
    <row r="107" ht="0" hidden="1" customHeight="1"/>
    <row r="108" ht="0" hidden="1" customHeight="1"/>
    <row r="109" ht="0" hidden="1" customHeight="1"/>
    <row r="110" ht="0" hidden="1" customHeight="1"/>
    <row r="111" ht="0" hidden="1" customHeight="1"/>
    <row r="112" ht="0" hidden="1" customHeight="1"/>
    <row r="113" ht="0" hidden="1" customHeight="1"/>
    <row r="114" ht="0" hidden="1" customHeight="1"/>
    <row r="115" ht="0" hidden="1" customHeight="1"/>
    <row r="116" ht="0" hidden="1" customHeight="1"/>
    <row r="117" ht="0" hidden="1" customHeight="1"/>
    <row r="118" ht="0" hidden="1" customHeight="1"/>
    <row r="119" ht="0" hidden="1" customHeight="1"/>
    <row r="120" ht="0" hidden="1" customHeight="1"/>
  </sheetData>
  <mergeCells count="4">
    <mergeCell ref="B2:E2"/>
    <mergeCell ref="F2:I2"/>
    <mergeCell ref="J2:L2"/>
    <mergeCell ref="M2:O2"/>
  </mergeCells>
  <pageMargins left="0.8" right="0.3" top="0.93" bottom="0.56999999999999995" header="0.54" footer="0"/>
  <pageSetup paperSize="9"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X261"/>
  <sheetViews>
    <sheetView view="pageBreakPreview" zoomScaleNormal="7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4.25"/>
  <cols>
    <col min="1" max="1" width="12.7109375" style="287" customWidth="1"/>
    <col min="2" max="2" width="15" style="54" customWidth="1"/>
    <col min="3" max="3" width="17" style="54" customWidth="1"/>
    <col min="4" max="4" width="14.5703125" style="54" customWidth="1"/>
    <col min="5" max="5" width="17.28515625" style="54" customWidth="1"/>
    <col min="6" max="6" width="14.5703125" style="54" customWidth="1"/>
    <col min="7" max="7" width="14.28515625" style="54" customWidth="1"/>
    <col min="8" max="8" width="15.7109375" style="54" customWidth="1"/>
    <col min="9" max="9" width="17.28515625" style="54" customWidth="1"/>
    <col min="10" max="12" width="12.7109375" style="54" customWidth="1"/>
    <col min="13" max="13" width="15.28515625" style="54" customWidth="1"/>
    <col min="14" max="14" width="11.42578125" style="54" customWidth="1"/>
    <col min="15" max="15" width="10.5703125" style="54" customWidth="1"/>
    <col min="16" max="16" width="9.140625" style="54" customWidth="1"/>
    <col min="17" max="17" width="13.7109375" style="54" customWidth="1"/>
    <col min="18" max="18" width="16.7109375" style="54" customWidth="1"/>
    <col min="19" max="21" width="17.42578125" style="54" customWidth="1"/>
    <col min="22" max="22" width="13.85546875" style="54" customWidth="1"/>
    <col min="23" max="23" width="12.7109375" style="54" customWidth="1"/>
    <col min="24" max="24" width="13.85546875" style="54" customWidth="1"/>
    <col min="25" max="16384" width="9.140625" style="54"/>
  </cols>
  <sheetData>
    <row r="1" spans="1:24" s="640" customFormat="1" ht="20.100000000000001" customHeight="1" thickBot="1">
      <c r="A1" s="648" t="s">
        <v>442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53"/>
      <c r="N1" s="654"/>
      <c r="P1" s="655"/>
      <c r="Q1" s="655"/>
      <c r="R1" s="655"/>
      <c r="S1" s="655"/>
      <c r="T1" s="656"/>
      <c r="U1" s="656"/>
      <c r="V1" s="656"/>
      <c r="W1" s="656" t="s">
        <v>443</v>
      </c>
      <c r="X1" s="657" t="s">
        <v>444</v>
      </c>
    </row>
    <row r="2" spans="1:24" ht="15" customHeight="1">
      <c r="A2" s="120"/>
      <c r="B2" s="1313" t="s">
        <v>285</v>
      </c>
      <c r="C2" s="1311"/>
      <c r="D2" s="1311"/>
      <c r="E2" s="1314"/>
      <c r="F2" s="1313" t="s">
        <v>445</v>
      </c>
      <c r="G2" s="1311"/>
      <c r="H2" s="1311"/>
      <c r="I2" s="1311"/>
      <c r="O2" s="113"/>
      <c r="P2" s="263"/>
      <c r="Q2" s="263"/>
      <c r="R2" s="263"/>
      <c r="S2" s="263"/>
      <c r="T2" s="264"/>
      <c r="U2" s="265">
        <v>4.5</v>
      </c>
      <c r="V2" s="266">
        <v>4.63</v>
      </c>
      <c r="W2" s="267">
        <v>4.5649999999999995</v>
      </c>
    </row>
    <row r="3" spans="1:24" ht="15" customHeight="1">
      <c r="A3" s="37"/>
      <c r="B3" s="667" t="s">
        <v>446</v>
      </c>
      <c r="C3" s="37"/>
      <c r="D3" s="1315" t="s">
        <v>937</v>
      </c>
      <c r="E3" s="1316"/>
      <c r="F3" s="1317" t="s">
        <v>447</v>
      </c>
      <c r="G3" s="1318"/>
      <c r="H3" s="1318"/>
      <c r="I3" s="1318"/>
      <c r="O3" s="113"/>
      <c r="P3" s="263"/>
      <c r="Q3" s="263"/>
      <c r="R3" s="263"/>
      <c r="S3" s="263"/>
      <c r="T3" s="263"/>
      <c r="U3" s="265">
        <v>3</v>
      </c>
      <c r="V3" s="266">
        <v>3.63</v>
      </c>
      <c r="W3" s="267">
        <v>3.3149999999999999</v>
      </c>
    </row>
    <row r="4" spans="1:24" ht="15" customHeight="1">
      <c r="A4" s="37"/>
      <c r="B4" s="667" t="s">
        <v>448</v>
      </c>
      <c r="C4" s="37" t="s">
        <v>449</v>
      </c>
      <c r="D4" s="37" t="s">
        <v>443</v>
      </c>
      <c r="E4" s="668" t="s">
        <v>444</v>
      </c>
      <c r="F4" s="667"/>
      <c r="G4" s="37"/>
      <c r="H4" s="37"/>
      <c r="I4" s="37" t="s">
        <v>450</v>
      </c>
      <c r="O4" s="113"/>
      <c r="P4" s="263"/>
      <c r="Q4" s="263"/>
      <c r="R4" s="263"/>
      <c r="S4" s="263"/>
      <c r="T4" s="263"/>
      <c r="U4" s="265">
        <v>3.5</v>
      </c>
      <c r="V4" s="266">
        <v>3.63</v>
      </c>
      <c r="W4" s="267">
        <v>3.5649999999999999</v>
      </c>
    </row>
    <row r="5" spans="1:24" ht="15" customHeight="1" thickBot="1">
      <c r="A5" s="45" t="s">
        <v>39</v>
      </c>
      <c r="B5" s="669" t="s">
        <v>451</v>
      </c>
      <c r="C5" s="45" t="s">
        <v>452</v>
      </c>
      <c r="D5" s="45" t="s">
        <v>453</v>
      </c>
      <c r="E5" s="670" t="s">
        <v>453</v>
      </c>
      <c r="F5" s="669" t="s">
        <v>454</v>
      </c>
      <c r="G5" s="45" t="s">
        <v>455</v>
      </c>
      <c r="H5" s="45" t="s">
        <v>456</v>
      </c>
      <c r="I5" s="45" t="s">
        <v>457</v>
      </c>
      <c r="O5" s="113"/>
      <c r="P5" s="263"/>
      <c r="Q5" s="263"/>
      <c r="R5" s="263"/>
      <c r="S5" s="263"/>
      <c r="T5" s="263"/>
      <c r="U5" s="265">
        <v>4.5</v>
      </c>
      <c r="V5" s="266">
        <v>4.63</v>
      </c>
      <c r="W5" s="267">
        <v>4.5649999999999995</v>
      </c>
    </row>
    <row r="6" spans="1:24" ht="15" customHeight="1">
      <c r="A6" s="37">
        <v>1960</v>
      </c>
      <c r="B6" s="1236" t="s">
        <v>1117</v>
      </c>
      <c r="C6" s="253" t="s">
        <v>1118</v>
      </c>
      <c r="D6" s="1237" t="s">
        <v>458</v>
      </c>
      <c r="E6" s="253" t="s">
        <v>458</v>
      </c>
      <c r="F6" s="1236" t="s">
        <v>458</v>
      </c>
      <c r="G6" s="253" t="s">
        <v>458</v>
      </c>
      <c r="H6" s="253" t="s">
        <v>458</v>
      </c>
      <c r="I6" s="253" t="s">
        <v>458</v>
      </c>
      <c r="M6" s="40"/>
      <c r="O6" s="113"/>
      <c r="P6" s="263"/>
      <c r="Q6" s="263"/>
      <c r="R6" s="263"/>
      <c r="S6" s="263"/>
      <c r="T6" s="263"/>
      <c r="U6" s="265">
        <v>15</v>
      </c>
      <c r="V6" s="266">
        <v>15.5</v>
      </c>
      <c r="W6" s="267">
        <v>15.25</v>
      </c>
    </row>
    <row r="7" spans="1:24" ht="15" customHeight="1">
      <c r="A7" s="37">
        <v>1961</v>
      </c>
      <c r="B7" s="1236" t="s">
        <v>1119</v>
      </c>
      <c r="C7" s="253" t="s">
        <v>1120</v>
      </c>
      <c r="D7" s="253" t="s">
        <v>458</v>
      </c>
      <c r="E7" s="253" t="s">
        <v>458</v>
      </c>
      <c r="F7" s="1236">
        <v>4</v>
      </c>
      <c r="G7" s="253">
        <v>4</v>
      </c>
      <c r="H7" s="253">
        <v>4</v>
      </c>
      <c r="I7" s="253">
        <v>4.5</v>
      </c>
      <c r="M7" s="40"/>
      <c r="O7" s="113"/>
      <c r="P7" s="263"/>
      <c r="Q7" s="263"/>
      <c r="R7" s="263"/>
      <c r="S7" s="263"/>
      <c r="T7" s="263"/>
      <c r="U7" s="265">
        <v>22</v>
      </c>
      <c r="V7" s="266">
        <v>23</v>
      </c>
      <c r="W7" s="267">
        <v>22.5</v>
      </c>
    </row>
    <row r="8" spans="1:24" ht="15" customHeight="1">
      <c r="A8" s="37">
        <v>1962</v>
      </c>
      <c r="B8" s="1236" t="s">
        <v>1119</v>
      </c>
      <c r="C8" s="253" t="s">
        <v>1120</v>
      </c>
      <c r="D8" s="253" t="s">
        <v>458</v>
      </c>
      <c r="E8" s="253" t="s">
        <v>458</v>
      </c>
      <c r="F8" s="1236">
        <v>3</v>
      </c>
      <c r="G8" s="253">
        <v>3</v>
      </c>
      <c r="H8" s="253">
        <v>3</v>
      </c>
      <c r="I8" s="253">
        <v>3.5</v>
      </c>
      <c r="M8" s="40"/>
      <c r="O8" s="113"/>
      <c r="P8" s="263"/>
      <c r="Q8" s="263"/>
      <c r="R8" s="263"/>
      <c r="S8" s="263"/>
      <c r="T8" s="263"/>
      <c r="U8" s="265">
        <v>27.4</v>
      </c>
      <c r="V8" s="266">
        <v>27.8</v>
      </c>
      <c r="W8" s="267">
        <v>27.6</v>
      </c>
    </row>
    <row r="9" spans="1:24" ht="15" customHeight="1">
      <c r="A9" s="37">
        <v>1963</v>
      </c>
      <c r="B9" s="1236">
        <v>4</v>
      </c>
      <c r="C9" s="253">
        <v>3.5</v>
      </c>
      <c r="D9" s="253" t="s">
        <v>458</v>
      </c>
      <c r="E9" s="253" t="s">
        <v>458</v>
      </c>
      <c r="F9" s="1236">
        <v>3</v>
      </c>
      <c r="G9" s="253">
        <v>3</v>
      </c>
      <c r="H9" s="253">
        <v>3</v>
      </c>
      <c r="I9" s="253">
        <v>3.5</v>
      </c>
      <c r="M9" s="40"/>
      <c r="O9" s="113"/>
      <c r="P9" s="263"/>
      <c r="Q9" s="263"/>
      <c r="R9" s="263"/>
      <c r="S9" s="263"/>
      <c r="T9" s="263"/>
      <c r="U9" s="265">
        <v>13</v>
      </c>
      <c r="V9" s="266">
        <v>13</v>
      </c>
      <c r="W9" s="267">
        <v>13</v>
      </c>
    </row>
    <row r="10" spans="1:24" ht="15" customHeight="1">
      <c r="A10" s="37">
        <v>1964</v>
      </c>
      <c r="B10" s="1236" t="s">
        <v>1121</v>
      </c>
      <c r="C10" s="253">
        <v>3.5</v>
      </c>
      <c r="D10" s="253" t="s">
        <v>458</v>
      </c>
      <c r="E10" s="253" t="s">
        <v>458</v>
      </c>
      <c r="F10" s="1236">
        <v>3.5</v>
      </c>
      <c r="G10" s="253">
        <v>3.5</v>
      </c>
      <c r="H10" s="253">
        <v>3.6</v>
      </c>
      <c r="I10" s="253">
        <v>3.75</v>
      </c>
      <c r="M10" s="40"/>
      <c r="O10" s="113"/>
      <c r="P10" s="263"/>
      <c r="Q10" s="263"/>
      <c r="R10" s="263"/>
      <c r="S10" s="264"/>
      <c r="T10" s="263"/>
      <c r="U10" s="265">
        <v>13</v>
      </c>
      <c r="V10" s="266">
        <v>13.5</v>
      </c>
      <c r="W10" s="267">
        <v>13.25</v>
      </c>
    </row>
    <row r="11" spans="1:24" ht="15" customHeight="1">
      <c r="A11" s="37">
        <v>1965</v>
      </c>
      <c r="B11" s="1236">
        <v>5</v>
      </c>
      <c r="C11" s="253" t="s">
        <v>1122</v>
      </c>
      <c r="D11" s="253" t="s">
        <v>458</v>
      </c>
      <c r="E11" s="253" t="s">
        <v>458</v>
      </c>
      <c r="F11" s="1236">
        <v>3.5</v>
      </c>
      <c r="G11" s="253">
        <v>3.5</v>
      </c>
      <c r="H11" s="253">
        <v>3.6</v>
      </c>
      <c r="I11" s="253">
        <v>4</v>
      </c>
      <c r="M11" s="40"/>
      <c r="O11" s="113"/>
      <c r="P11" s="263"/>
      <c r="Q11" s="263"/>
      <c r="R11" s="263"/>
      <c r="S11" s="263"/>
      <c r="T11" s="263"/>
      <c r="U11" s="265"/>
      <c r="V11" s="266"/>
      <c r="W11" s="267"/>
    </row>
    <row r="12" spans="1:24" ht="15" customHeight="1">
      <c r="A12" s="37">
        <v>1966</v>
      </c>
      <c r="B12" s="1236">
        <v>5</v>
      </c>
      <c r="C12" s="253">
        <v>4.5</v>
      </c>
      <c r="D12" s="253" t="s">
        <v>458</v>
      </c>
      <c r="E12" s="253" t="s">
        <v>458</v>
      </c>
      <c r="F12" s="1236">
        <v>3.5</v>
      </c>
      <c r="G12" s="253">
        <v>3.5</v>
      </c>
      <c r="H12" s="253">
        <v>3.6</v>
      </c>
      <c r="I12" s="253">
        <v>4</v>
      </c>
      <c r="M12" s="40"/>
      <c r="O12" s="113"/>
      <c r="P12" s="263"/>
      <c r="Q12" s="263"/>
      <c r="R12" s="263"/>
      <c r="S12" s="263"/>
      <c r="T12" s="263"/>
      <c r="U12" s="268"/>
      <c r="V12" s="269"/>
      <c r="W12" s="267"/>
    </row>
    <row r="13" spans="1:24" ht="15" customHeight="1">
      <c r="A13" s="37">
        <v>1967</v>
      </c>
      <c r="B13" s="1236">
        <v>5</v>
      </c>
      <c r="C13" s="253">
        <v>4.5</v>
      </c>
      <c r="D13" s="253" t="s">
        <v>458</v>
      </c>
      <c r="E13" s="253" t="s">
        <v>458</v>
      </c>
      <c r="F13" s="1236">
        <v>3.5</v>
      </c>
      <c r="G13" s="253">
        <v>3.5</v>
      </c>
      <c r="H13" s="253">
        <v>3.6</v>
      </c>
      <c r="I13" s="253">
        <v>4</v>
      </c>
      <c r="M13" s="40"/>
      <c r="O13" s="113"/>
      <c r="P13" s="263"/>
      <c r="Q13" s="263"/>
      <c r="R13" s="270"/>
      <c r="S13" s="270"/>
      <c r="T13" s="263"/>
      <c r="U13" s="265"/>
      <c r="V13" s="266"/>
      <c r="W13" s="267"/>
    </row>
    <row r="14" spans="1:24" ht="15" customHeight="1">
      <c r="A14" s="37">
        <v>1968</v>
      </c>
      <c r="B14" s="1236" t="s">
        <v>1123</v>
      </c>
      <c r="C14" s="253" t="s">
        <v>1124</v>
      </c>
      <c r="D14" s="253">
        <v>4.5</v>
      </c>
      <c r="E14" s="253">
        <v>4.63</v>
      </c>
      <c r="F14" s="1236">
        <v>3</v>
      </c>
      <c r="G14" s="253">
        <v>3</v>
      </c>
      <c r="H14" s="253">
        <v>3.25</v>
      </c>
      <c r="I14" s="253">
        <v>3.5</v>
      </c>
      <c r="M14" s="40"/>
      <c r="O14" s="113"/>
      <c r="P14" s="263"/>
      <c r="Q14" s="263"/>
      <c r="R14" s="263"/>
      <c r="S14" s="263"/>
      <c r="T14" s="263"/>
      <c r="U14" s="271" t="s">
        <v>53</v>
      </c>
      <c r="V14" s="272" t="s">
        <v>53</v>
      </c>
      <c r="W14" s="267"/>
    </row>
    <row r="15" spans="1:24" ht="15" customHeight="1">
      <c r="A15" s="37">
        <v>1969</v>
      </c>
      <c r="B15" s="1236">
        <v>4.5</v>
      </c>
      <c r="C15" s="253">
        <v>4</v>
      </c>
      <c r="D15" s="253">
        <v>4.5</v>
      </c>
      <c r="E15" s="253">
        <v>4.63</v>
      </c>
      <c r="F15" s="1236">
        <v>3</v>
      </c>
      <c r="G15" s="253">
        <v>3</v>
      </c>
      <c r="H15" s="253">
        <v>3.25</v>
      </c>
      <c r="I15" s="253">
        <v>3.5</v>
      </c>
      <c r="M15" s="40"/>
      <c r="O15" s="195"/>
      <c r="P15" s="263"/>
      <c r="Q15" s="263"/>
      <c r="R15" s="263"/>
      <c r="S15" s="263"/>
      <c r="T15" s="263"/>
      <c r="U15" s="271" t="s">
        <v>53</v>
      </c>
      <c r="V15" s="272" t="s">
        <v>53</v>
      </c>
      <c r="W15" s="267"/>
    </row>
    <row r="16" spans="1:24" ht="15" customHeight="1">
      <c r="A16" s="37">
        <v>1970</v>
      </c>
      <c r="B16" s="1238">
        <v>4.5</v>
      </c>
      <c r="C16" s="1239">
        <v>4</v>
      </c>
      <c r="D16" s="1239">
        <v>4.5</v>
      </c>
      <c r="E16" s="1240">
        <v>4.63</v>
      </c>
      <c r="F16" s="1238">
        <v>3</v>
      </c>
      <c r="G16" s="1239">
        <v>3</v>
      </c>
      <c r="H16" s="1239">
        <v>4.5</v>
      </c>
      <c r="I16" s="253">
        <v>4</v>
      </c>
      <c r="M16" s="40"/>
      <c r="O16" s="195"/>
      <c r="P16" s="263"/>
      <c r="Q16" s="263"/>
      <c r="R16" s="263"/>
      <c r="S16" s="263"/>
      <c r="T16" s="263"/>
      <c r="U16" s="271"/>
      <c r="V16" s="272"/>
      <c r="W16" s="267"/>
    </row>
    <row r="17" spans="1:23" ht="15" customHeight="1">
      <c r="A17" s="37">
        <v>1971</v>
      </c>
      <c r="B17" s="1238">
        <v>4.5</v>
      </c>
      <c r="C17" s="1239">
        <v>4</v>
      </c>
      <c r="D17" s="1239">
        <v>4.5</v>
      </c>
      <c r="E17" s="1240">
        <v>4.63</v>
      </c>
      <c r="F17" s="1238">
        <v>3</v>
      </c>
      <c r="G17" s="1239">
        <v>3</v>
      </c>
      <c r="H17" s="1239">
        <v>3.5</v>
      </c>
      <c r="I17" s="1239">
        <v>4</v>
      </c>
      <c r="M17" s="40"/>
      <c r="O17" s="195"/>
      <c r="P17" s="263"/>
      <c r="Q17" s="263"/>
      <c r="R17" s="263"/>
      <c r="S17" s="263"/>
      <c r="T17" s="263"/>
      <c r="U17" s="271" t="s">
        <v>53</v>
      </c>
      <c r="V17" s="272" t="s">
        <v>53</v>
      </c>
      <c r="W17" s="267"/>
    </row>
    <row r="18" spans="1:23" ht="15" customHeight="1">
      <c r="A18" s="37">
        <v>1972</v>
      </c>
      <c r="B18" s="1238">
        <v>4.5</v>
      </c>
      <c r="C18" s="1239">
        <v>4</v>
      </c>
      <c r="D18" s="1239">
        <v>4.5</v>
      </c>
      <c r="E18" s="1240">
        <v>4.63</v>
      </c>
      <c r="F18" s="1238">
        <v>3</v>
      </c>
      <c r="G18" s="1239">
        <v>3.5</v>
      </c>
      <c r="H18" s="253" t="s">
        <v>1125</v>
      </c>
      <c r="I18" s="1239">
        <v>4</v>
      </c>
      <c r="M18" s="40"/>
      <c r="O18" s="195"/>
      <c r="P18" s="263"/>
      <c r="Q18" s="263"/>
      <c r="R18" s="263"/>
      <c r="S18" s="263"/>
      <c r="T18" s="263"/>
      <c r="U18" s="271" t="s">
        <v>53</v>
      </c>
      <c r="V18" s="272" t="s">
        <v>53</v>
      </c>
      <c r="W18" s="267"/>
    </row>
    <row r="19" spans="1:23" ht="15" customHeight="1">
      <c r="A19" s="37">
        <v>1973</v>
      </c>
      <c r="B19" s="1238">
        <v>4.5</v>
      </c>
      <c r="C19" s="1239">
        <v>4</v>
      </c>
      <c r="D19" s="1239">
        <v>4.5</v>
      </c>
      <c r="E19" s="1240">
        <v>4.63</v>
      </c>
      <c r="F19" s="1238">
        <v>3</v>
      </c>
      <c r="G19" s="1239">
        <v>3.5</v>
      </c>
      <c r="H19" s="1239">
        <v>3.5</v>
      </c>
      <c r="I19" s="1239">
        <v>4</v>
      </c>
      <c r="M19" s="40"/>
      <c r="O19" s="113"/>
      <c r="P19" s="263"/>
      <c r="Q19" s="263"/>
      <c r="R19" s="263"/>
      <c r="S19" s="263"/>
      <c r="T19" s="265"/>
      <c r="U19" s="272" t="s">
        <v>459</v>
      </c>
      <c r="V19" s="272" t="s">
        <v>53</v>
      </c>
      <c r="W19" s="267"/>
    </row>
    <row r="20" spans="1:23" ht="15" customHeight="1">
      <c r="A20" s="37">
        <v>1974</v>
      </c>
      <c r="B20" s="1238">
        <v>4.5</v>
      </c>
      <c r="C20" s="1239">
        <v>4</v>
      </c>
      <c r="D20" s="1239">
        <v>4.5</v>
      </c>
      <c r="E20" s="1240">
        <v>4.63</v>
      </c>
      <c r="F20" s="1238">
        <v>3</v>
      </c>
      <c r="G20" s="1239">
        <v>3.5</v>
      </c>
      <c r="H20" s="253" t="s">
        <v>1125</v>
      </c>
      <c r="I20" s="1239">
        <v>4</v>
      </c>
      <c r="M20" s="40"/>
      <c r="O20" s="195"/>
      <c r="P20" s="263"/>
      <c r="Q20" s="263"/>
      <c r="R20" s="263"/>
      <c r="S20" s="263"/>
      <c r="T20" s="265"/>
      <c r="U20" s="272" t="s">
        <v>53</v>
      </c>
      <c r="V20" s="272" t="s">
        <v>53</v>
      </c>
      <c r="W20" s="267"/>
    </row>
    <row r="21" spans="1:23" ht="15" customHeight="1">
      <c r="A21" s="37">
        <v>1975</v>
      </c>
      <c r="B21" s="1236" t="s">
        <v>1126</v>
      </c>
      <c r="C21" s="253" t="s">
        <v>1127</v>
      </c>
      <c r="D21" s="1239">
        <v>4.5</v>
      </c>
      <c r="E21" s="1240">
        <v>4.63</v>
      </c>
      <c r="F21" s="1238">
        <v>3</v>
      </c>
      <c r="G21" s="253" t="s">
        <v>1128</v>
      </c>
      <c r="H21" s="253" t="s">
        <v>1128</v>
      </c>
      <c r="I21" s="1239">
        <v>4</v>
      </c>
      <c r="M21" s="40"/>
      <c r="O21" s="113"/>
      <c r="P21" s="40"/>
      <c r="Q21" s="40"/>
      <c r="R21" s="40"/>
      <c r="S21" s="40"/>
      <c r="T21" s="265"/>
      <c r="U21" s="272"/>
      <c r="V21" s="272"/>
      <c r="W21" s="267"/>
    </row>
    <row r="22" spans="1:23" ht="15" customHeight="1">
      <c r="A22" s="37">
        <v>1976</v>
      </c>
      <c r="B22" s="1238">
        <v>3.5</v>
      </c>
      <c r="C22" s="1239">
        <v>2.5</v>
      </c>
      <c r="D22" s="1239">
        <v>3</v>
      </c>
      <c r="E22" s="1240">
        <v>3.63</v>
      </c>
      <c r="F22" s="1236" t="s">
        <v>1129</v>
      </c>
      <c r="G22" s="253" t="s">
        <v>1128</v>
      </c>
      <c r="H22" s="253" t="s">
        <v>1128</v>
      </c>
      <c r="I22" s="253" t="s">
        <v>1130</v>
      </c>
      <c r="M22" s="40"/>
      <c r="O22" s="40"/>
      <c r="P22" s="263"/>
      <c r="Q22" s="263"/>
      <c r="R22" s="263"/>
      <c r="S22" s="263"/>
      <c r="T22" s="265"/>
      <c r="U22" s="272" t="s">
        <v>53</v>
      </c>
      <c r="V22" s="272" t="s">
        <v>53</v>
      </c>
      <c r="W22" s="267"/>
    </row>
    <row r="23" spans="1:23" ht="15" customHeight="1">
      <c r="A23" s="37">
        <v>1977</v>
      </c>
      <c r="B23" s="1238">
        <v>4</v>
      </c>
      <c r="C23" s="1239">
        <v>3</v>
      </c>
      <c r="D23" s="1239">
        <v>3.5</v>
      </c>
      <c r="E23" s="1240">
        <v>3.63</v>
      </c>
      <c r="F23" s="1236" t="s">
        <v>1131</v>
      </c>
      <c r="G23" s="253" t="s">
        <v>1131</v>
      </c>
      <c r="H23" s="253" t="s">
        <v>1132</v>
      </c>
      <c r="I23" s="253" t="s">
        <v>1130</v>
      </c>
      <c r="M23" s="40"/>
      <c r="O23" s="113"/>
      <c r="P23" s="263"/>
      <c r="Q23" s="263"/>
      <c r="R23" s="263"/>
      <c r="S23" s="263"/>
      <c r="T23" s="265"/>
      <c r="U23" s="272" t="s">
        <v>53</v>
      </c>
      <c r="V23" s="272" t="s">
        <v>53</v>
      </c>
      <c r="W23" s="267"/>
    </row>
    <row r="24" spans="1:23" ht="15" customHeight="1">
      <c r="A24" s="37">
        <v>1978</v>
      </c>
      <c r="B24" s="1238">
        <v>5</v>
      </c>
      <c r="C24" s="1239">
        <v>4</v>
      </c>
      <c r="D24" s="1239">
        <v>4.5</v>
      </c>
      <c r="E24" s="1240">
        <v>4.63</v>
      </c>
      <c r="F24" s="1236" t="s">
        <v>1133</v>
      </c>
      <c r="G24" s="1239">
        <v>2.5</v>
      </c>
      <c r="H24" s="253" t="s">
        <v>1134</v>
      </c>
      <c r="I24" s="253" t="s">
        <v>1135</v>
      </c>
      <c r="M24" s="40"/>
      <c r="O24" s="113"/>
      <c r="P24" s="263"/>
      <c r="Q24" s="263"/>
      <c r="R24" s="263"/>
      <c r="S24" s="263"/>
      <c r="T24" s="265"/>
      <c r="U24" s="272" t="s">
        <v>53</v>
      </c>
      <c r="V24" s="272" t="s">
        <v>53</v>
      </c>
      <c r="W24" s="267"/>
    </row>
    <row r="25" spans="1:23" ht="15" customHeight="1">
      <c r="A25" s="37">
        <v>1979</v>
      </c>
      <c r="B25" s="1238">
        <v>5</v>
      </c>
      <c r="C25" s="1239">
        <v>4</v>
      </c>
      <c r="D25" s="1239">
        <v>4.5</v>
      </c>
      <c r="E25" s="1240">
        <v>4.63</v>
      </c>
      <c r="F25" s="1238">
        <v>4.75</v>
      </c>
      <c r="G25" s="1239">
        <v>5</v>
      </c>
      <c r="H25" s="1239">
        <v>5.5</v>
      </c>
      <c r="I25" s="1239">
        <v>5.5</v>
      </c>
      <c r="M25" s="40"/>
      <c r="O25" s="113"/>
      <c r="P25" s="263"/>
      <c r="Q25" s="263"/>
      <c r="R25" s="263"/>
      <c r="S25" s="263"/>
      <c r="T25" s="266"/>
      <c r="U25" s="273" t="s">
        <v>53</v>
      </c>
      <c r="V25" s="273" t="s">
        <v>53</v>
      </c>
      <c r="W25" s="267"/>
    </row>
    <row r="26" spans="1:23" ht="15" customHeight="1">
      <c r="A26" s="37">
        <v>1980</v>
      </c>
      <c r="B26" s="1238">
        <v>6</v>
      </c>
      <c r="C26" s="1239">
        <v>5</v>
      </c>
      <c r="D26" s="1239">
        <v>5.5</v>
      </c>
      <c r="E26" s="1240">
        <v>6</v>
      </c>
      <c r="F26" s="1238">
        <v>5.75</v>
      </c>
      <c r="G26" s="1239">
        <v>6</v>
      </c>
      <c r="H26" s="1239">
        <v>6.25</v>
      </c>
      <c r="I26" s="1239">
        <v>6.5</v>
      </c>
      <c r="M26" s="40"/>
      <c r="O26" s="113"/>
      <c r="P26" s="40"/>
      <c r="Q26" s="40"/>
      <c r="R26" s="40"/>
      <c r="S26" s="40"/>
    </row>
    <row r="27" spans="1:23" ht="15" customHeight="1">
      <c r="A27" s="37">
        <v>1981</v>
      </c>
      <c r="B27" s="277">
        <v>6</v>
      </c>
      <c r="C27" s="278">
        <v>5</v>
      </c>
      <c r="D27" s="278">
        <v>5.5</v>
      </c>
      <c r="E27" s="278">
        <v>6</v>
      </c>
      <c r="F27" s="275">
        <v>5.5</v>
      </c>
      <c r="G27" s="276">
        <v>6</v>
      </c>
      <c r="H27" s="276">
        <v>6.25</v>
      </c>
      <c r="I27" s="276">
        <v>6.5</v>
      </c>
      <c r="M27" s="40"/>
    </row>
    <row r="28" spans="1:23" ht="15" customHeight="1">
      <c r="A28" s="37">
        <v>1982</v>
      </c>
      <c r="B28" s="277">
        <v>8</v>
      </c>
      <c r="C28" s="278">
        <v>7</v>
      </c>
      <c r="D28" s="278">
        <v>7.5</v>
      </c>
      <c r="E28" s="278">
        <v>8</v>
      </c>
      <c r="F28" s="275">
        <v>7.25</v>
      </c>
      <c r="G28" s="276">
        <v>7.5</v>
      </c>
      <c r="H28" s="276">
        <v>7.75</v>
      </c>
      <c r="I28" s="276">
        <v>8</v>
      </c>
      <c r="M28" s="40"/>
    </row>
    <row r="29" spans="1:23" ht="15" customHeight="1">
      <c r="A29" s="37">
        <v>1983</v>
      </c>
      <c r="B29" s="277">
        <v>8</v>
      </c>
      <c r="C29" s="278">
        <v>7</v>
      </c>
      <c r="D29" s="278">
        <v>7.5</v>
      </c>
      <c r="E29" s="278">
        <v>8</v>
      </c>
      <c r="F29" s="275">
        <v>7.25</v>
      </c>
      <c r="G29" s="276">
        <v>7.5</v>
      </c>
      <c r="H29" s="276">
        <v>7.75</v>
      </c>
      <c r="I29" s="276">
        <v>8</v>
      </c>
      <c r="M29" s="40"/>
    </row>
    <row r="30" spans="1:23" ht="15" customHeight="1">
      <c r="A30" s="37">
        <v>1984</v>
      </c>
      <c r="B30" s="277">
        <v>10</v>
      </c>
      <c r="C30" s="278">
        <v>8.5</v>
      </c>
      <c r="D30" s="278">
        <v>9</v>
      </c>
      <c r="E30" s="278">
        <v>9.5</v>
      </c>
      <c r="F30" s="275">
        <v>9.75</v>
      </c>
      <c r="G30" s="276">
        <v>9.5</v>
      </c>
      <c r="H30" s="276">
        <v>9.75</v>
      </c>
      <c r="I30" s="276">
        <v>10</v>
      </c>
      <c r="M30" s="40"/>
    </row>
    <row r="31" spans="1:23" ht="15" customHeight="1">
      <c r="A31" s="37">
        <v>1985</v>
      </c>
      <c r="B31" s="277">
        <v>10</v>
      </c>
      <c r="C31" s="278">
        <v>8.5</v>
      </c>
      <c r="D31" s="278">
        <v>9</v>
      </c>
      <c r="E31" s="278">
        <v>9.5</v>
      </c>
      <c r="F31" s="275">
        <v>9.25</v>
      </c>
      <c r="G31" s="276">
        <v>9.5</v>
      </c>
      <c r="H31" s="276">
        <v>9.75</v>
      </c>
      <c r="I31" s="276">
        <v>10</v>
      </c>
      <c r="M31" s="40"/>
    </row>
    <row r="32" spans="1:23" ht="15" customHeight="1">
      <c r="A32" s="37">
        <v>1986</v>
      </c>
      <c r="B32" s="277">
        <v>10</v>
      </c>
      <c r="C32" s="278">
        <v>8.5</v>
      </c>
      <c r="D32" s="278">
        <v>9</v>
      </c>
      <c r="E32" s="278">
        <v>9.5</v>
      </c>
      <c r="F32" s="275">
        <v>9.25</v>
      </c>
      <c r="G32" s="276">
        <v>9.5</v>
      </c>
      <c r="H32" s="276">
        <v>9.75</v>
      </c>
      <c r="I32" s="276">
        <v>10</v>
      </c>
      <c r="J32" s="267"/>
      <c r="K32" s="267"/>
      <c r="L32" s="267"/>
      <c r="M32" s="267"/>
    </row>
    <row r="33" spans="1:13" ht="15" customHeight="1">
      <c r="A33" s="37">
        <v>1987</v>
      </c>
      <c r="B33" s="277">
        <v>12.75</v>
      </c>
      <c r="C33" s="278">
        <v>11.75</v>
      </c>
      <c r="D33" s="278">
        <v>12.25</v>
      </c>
      <c r="E33" s="278">
        <v>12.75</v>
      </c>
      <c r="F33" s="275">
        <v>14.9</v>
      </c>
      <c r="G33" s="276">
        <v>15.3</v>
      </c>
      <c r="H33" s="276">
        <v>15.1</v>
      </c>
      <c r="I33" s="276">
        <v>15.8</v>
      </c>
      <c r="M33" s="40"/>
    </row>
    <row r="34" spans="1:13" ht="15" customHeight="1">
      <c r="A34" s="37">
        <v>1988</v>
      </c>
      <c r="B34" s="277">
        <v>12.75</v>
      </c>
      <c r="C34" s="278">
        <v>11.75</v>
      </c>
      <c r="D34" s="278">
        <v>12.25</v>
      </c>
      <c r="E34" s="278">
        <v>12.75</v>
      </c>
      <c r="F34" s="275">
        <v>13.4</v>
      </c>
      <c r="G34" s="276">
        <v>12.1</v>
      </c>
      <c r="H34" s="276">
        <v>13.7</v>
      </c>
      <c r="I34" s="276">
        <v>14.3</v>
      </c>
      <c r="J34" s="259"/>
      <c r="K34" s="259"/>
      <c r="L34" s="259"/>
      <c r="M34" s="1031"/>
    </row>
    <row r="35" spans="1:13" ht="15" customHeight="1">
      <c r="A35" s="37">
        <v>1989</v>
      </c>
      <c r="B35" s="277">
        <v>18.5</v>
      </c>
      <c r="C35" s="278">
        <v>17.5</v>
      </c>
      <c r="D35" s="278">
        <v>16.38</v>
      </c>
      <c r="E35" s="278">
        <v>17.75</v>
      </c>
      <c r="F35" s="275">
        <v>18.899999999999999</v>
      </c>
      <c r="G35" s="276">
        <v>21.6</v>
      </c>
      <c r="H35" s="276">
        <v>21.4</v>
      </c>
      <c r="I35" s="276">
        <v>21.2</v>
      </c>
      <c r="J35" s="257"/>
      <c r="K35" s="257"/>
      <c r="L35" s="257"/>
      <c r="M35" s="283"/>
    </row>
    <row r="36" spans="1:13" ht="15" customHeight="1">
      <c r="A36" s="37">
        <v>1990</v>
      </c>
      <c r="B36" s="277">
        <v>18.5</v>
      </c>
      <c r="C36" s="278">
        <v>17.5</v>
      </c>
      <c r="D36" s="278">
        <v>18.2</v>
      </c>
      <c r="E36" s="278">
        <v>18.5</v>
      </c>
      <c r="F36" s="275">
        <v>19.600000000000001</v>
      </c>
      <c r="G36" s="276">
        <v>20.5</v>
      </c>
      <c r="H36" s="276">
        <v>22.1</v>
      </c>
      <c r="I36" s="276">
        <v>23</v>
      </c>
      <c r="J36" s="257"/>
      <c r="K36" s="257"/>
      <c r="L36" s="257"/>
      <c r="M36" s="283"/>
    </row>
    <row r="37" spans="1:13" ht="15" customHeight="1">
      <c r="A37" s="37">
        <v>1991</v>
      </c>
      <c r="B37" s="277">
        <v>14.5</v>
      </c>
      <c r="C37" s="278">
        <v>15</v>
      </c>
      <c r="D37" s="278">
        <v>15</v>
      </c>
      <c r="E37" s="278">
        <v>15.5</v>
      </c>
      <c r="F37" s="275">
        <v>15.71</v>
      </c>
      <c r="G37" s="276">
        <v>17.09</v>
      </c>
      <c r="H37" s="276">
        <v>20.100000000000001</v>
      </c>
      <c r="I37" s="276">
        <v>20.100000000000001</v>
      </c>
      <c r="J37" s="257"/>
      <c r="K37" s="257"/>
      <c r="L37" s="257"/>
      <c r="M37" s="283"/>
    </row>
    <row r="38" spans="1:13" ht="15" customHeight="1">
      <c r="A38" s="37">
        <v>1992</v>
      </c>
      <c r="B38" s="277">
        <v>17.5</v>
      </c>
      <c r="C38" s="278">
        <v>21</v>
      </c>
      <c r="D38" s="278">
        <v>22</v>
      </c>
      <c r="E38" s="278">
        <v>23</v>
      </c>
      <c r="F38" s="275">
        <v>20.8</v>
      </c>
      <c r="G38" s="276">
        <v>22.3</v>
      </c>
      <c r="H38" s="276">
        <v>22.1</v>
      </c>
      <c r="I38" s="276">
        <v>20.5</v>
      </c>
      <c r="J38" s="257"/>
      <c r="K38" s="257"/>
      <c r="L38" s="257"/>
      <c r="M38" s="283"/>
    </row>
    <row r="39" spans="1:13" ht="15" customHeight="1">
      <c r="A39" s="37">
        <v>1993</v>
      </c>
      <c r="B39" s="277">
        <v>26</v>
      </c>
      <c r="C39" s="278">
        <v>26.9</v>
      </c>
      <c r="D39" s="278">
        <v>27.4</v>
      </c>
      <c r="E39" s="278">
        <v>27.8</v>
      </c>
      <c r="F39" s="275">
        <v>23.6</v>
      </c>
      <c r="G39" s="276">
        <v>23.26</v>
      </c>
      <c r="H39" s="276">
        <v>23.99</v>
      </c>
      <c r="I39" s="276">
        <v>28.02</v>
      </c>
      <c r="J39" s="267"/>
      <c r="K39" s="267"/>
      <c r="L39" s="267"/>
      <c r="M39" s="267"/>
    </row>
    <row r="40" spans="1:13" ht="15" customHeight="1">
      <c r="A40" s="37">
        <v>1994</v>
      </c>
      <c r="B40" s="277">
        <v>13.5</v>
      </c>
      <c r="C40" s="278">
        <v>12.5</v>
      </c>
      <c r="D40" s="278">
        <v>13</v>
      </c>
      <c r="E40" s="278">
        <v>13</v>
      </c>
      <c r="F40" s="275">
        <v>15</v>
      </c>
      <c r="G40" s="276">
        <v>15</v>
      </c>
      <c r="H40" s="276">
        <v>15</v>
      </c>
      <c r="I40" s="276">
        <v>15</v>
      </c>
      <c r="M40" s="40"/>
    </row>
    <row r="41" spans="1:13" ht="15" customHeight="1">
      <c r="A41" s="37">
        <v>1995</v>
      </c>
      <c r="B41" s="277">
        <v>13.5</v>
      </c>
      <c r="C41" s="278">
        <v>12.5</v>
      </c>
      <c r="D41" s="278">
        <v>13</v>
      </c>
      <c r="E41" s="278">
        <v>13.5</v>
      </c>
      <c r="F41" s="275">
        <v>13.62</v>
      </c>
      <c r="G41" s="276">
        <v>13.65</v>
      </c>
      <c r="H41" s="276">
        <v>13.96</v>
      </c>
      <c r="I41" s="276">
        <v>14.27</v>
      </c>
      <c r="M41" s="40"/>
    </row>
    <row r="42" spans="1:13" ht="15" customHeight="1">
      <c r="A42" s="37">
        <v>1996</v>
      </c>
      <c r="B42" s="277">
        <v>13.5</v>
      </c>
      <c r="C42" s="278">
        <v>12.25</v>
      </c>
      <c r="D42" s="44" t="s">
        <v>458</v>
      </c>
      <c r="E42" s="44" t="s">
        <v>458</v>
      </c>
      <c r="F42" s="275">
        <v>12.9375</v>
      </c>
      <c r="G42" s="276">
        <v>13.2075</v>
      </c>
      <c r="H42" s="276">
        <v>13.43</v>
      </c>
      <c r="I42" s="276">
        <v>13.547499999999999</v>
      </c>
      <c r="M42" s="40"/>
    </row>
    <row r="43" spans="1:13" ht="15" customHeight="1">
      <c r="A43" s="37">
        <v>1997</v>
      </c>
      <c r="B43" s="277">
        <v>13.5</v>
      </c>
      <c r="C43" s="278">
        <v>12</v>
      </c>
      <c r="D43" s="44" t="s">
        <v>458</v>
      </c>
      <c r="E43" s="44" t="s">
        <v>458</v>
      </c>
      <c r="F43" s="275">
        <v>7.04</v>
      </c>
      <c r="G43" s="276">
        <v>7.4924999999999997</v>
      </c>
      <c r="H43" s="276">
        <v>7.4550000000000001</v>
      </c>
      <c r="I43" s="276">
        <v>7.4275000000000002</v>
      </c>
      <c r="J43" s="257"/>
      <c r="K43" s="257"/>
      <c r="L43" s="257"/>
      <c r="M43" s="283"/>
    </row>
    <row r="44" spans="1:13" ht="15" customHeight="1">
      <c r="A44" s="37">
        <v>1998</v>
      </c>
      <c r="B44" s="277">
        <v>14.308066759388039</v>
      </c>
      <c r="C44" s="278">
        <v>12.950834492350486</v>
      </c>
      <c r="D44" s="44" t="s">
        <v>458</v>
      </c>
      <c r="E44" s="44" t="s">
        <v>458</v>
      </c>
      <c r="F44" s="275">
        <v>10.195</v>
      </c>
      <c r="G44" s="276">
        <v>10.4975</v>
      </c>
      <c r="H44" s="276">
        <v>9.98</v>
      </c>
      <c r="I44" s="276">
        <v>10.092499999999999</v>
      </c>
      <c r="J44" s="267"/>
      <c r="K44" s="267"/>
      <c r="L44" s="267"/>
      <c r="M44" s="267"/>
    </row>
    <row r="45" spans="1:13" ht="15" customHeight="1">
      <c r="A45" s="37">
        <v>1999</v>
      </c>
      <c r="B45" s="277">
        <v>18</v>
      </c>
      <c r="C45" s="278">
        <v>17</v>
      </c>
      <c r="D45" s="44" t="s">
        <v>458</v>
      </c>
      <c r="E45" s="44" t="s">
        <v>458</v>
      </c>
      <c r="F45" s="275">
        <v>12.68</v>
      </c>
      <c r="G45" s="276">
        <v>12.75</v>
      </c>
      <c r="H45" s="276">
        <v>12.59</v>
      </c>
      <c r="I45" s="276">
        <v>14.3</v>
      </c>
      <c r="M45" s="40"/>
    </row>
    <row r="46" spans="1:13" ht="15" customHeight="1">
      <c r="A46" s="37">
        <v>2000</v>
      </c>
      <c r="B46" s="277">
        <v>13.5</v>
      </c>
      <c r="C46" s="278">
        <v>12</v>
      </c>
      <c r="D46" s="44" t="s">
        <v>458</v>
      </c>
      <c r="E46" s="44" t="s">
        <v>458</v>
      </c>
      <c r="F46" s="275">
        <v>10.6</v>
      </c>
      <c r="G46" s="276">
        <v>10.27</v>
      </c>
      <c r="H46" s="276">
        <v>10.67</v>
      </c>
      <c r="I46" s="276">
        <v>10.44</v>
      </c>
      <c r="M46" s="40"/>
    </row>
    <row r="47" spans="1:13" ht="15" customHeight="1">
      <c r="A47" s="37">
        <v>2001</v>
      </c>
      <c r="B47" s="277">
        <v>14.308066759388039</v>
      </c>
      <c r="C47" s="278">
        <v>12.950834492350486</v>
      </c>
      <c r="D47" s="44" t="s">
        <v>458</v>
      </c>
      <c r="E47" s="44" t="s">
        <v>458</v>
      </c>
      <c r="F47" s="275">
        <v>10.195</v>
      </c>
      <c r="G47" s="276">
        <v>10.4975</v>
      </c>
      <c r="H47" s="276">
        <v>9.98</v>
      </c>
      <c r="I47" s="276">
        <v>10.092499999999999</v>
      </c>
      <c r="M47" s="40"/>
    </row>
    <row r="48" spans="1:13" ht="15" customHeight="1">
      <c r="A48" s="37">
        <v>2002</v>
      </c>
      <c r="B48" s="277">
        <v>19</v>
      </c>
      <c r="C48" s="278">
        <v>18.88</v>
      </c>
      <c r="D48" s="44" t="s">
        <v>458</v>
      </c>
      <c r="E48" s="44" t="s">
        <v>458</v>
      </c>
      <c r="F48" s="275">
        <v>16.309999999999999</v>
      </c>
      <c r="G48" s="276">
        <v>16.989999999999998</v>
      </c>
      <c r="H48" s="276">
        <v>16.5</v>
      </c>
      <c r="I48" s="276">
        <v>15.57</v>
      </c>
      <c r="J48" s="257"/>
      <c r="K48" s="257"/>
      <c r="L48" s="257"/>
      <c r="M48" s="283"/>
    </row>
    <row r="49" spans="1:14" s="536" customFormat="1" ht="15" customHeight="1">
      <c r="A49" s="37">
        <v>2003</v>
      </c>
      <c r="B49" s="277">
        <v>15.75</v>
      </c>
      <c r="C49" s="276">
        <v>15.02</v>
      </c>
      <c r="D49" s="44" t="s">
        <v>458</v>
      </c>
      <c r="E49" s="44" t="s">
        <v>458</v>
      </c>
      <c r="F49" s="275">
        <v>14.31</v>
      </c>
      <c r="G49" s="276">
        <v>13.07</v>
      </c>
      <c r="H49" s="276">
        <v>13.04</v>
      </c>
      <c r="I49" s="276">
        <v>11.88</v>
      </c>
    </row>
    <row r="50" spans="1:14" s="199" customFormat="1" ht="15" customHeight="1">
      <c r="A50" s="37">
        <v>2004</v>
      </c>
      <c r="B50" s="277">
        <v>15</v>
      </c>
      <c r="C50" s="276">
        <v>14.21</v>
      </c>
      <c r="D50" s="44" t="s">
        <v>458</v>
      </c>
      <c r="E50" s="44" t="s">
        <v>458</v>
      </c>
      <c r="F50" s="275">
        <v>13.69</v>
      </c>
      <c r="G50" s="276">
        <v>12.47</v>
      </c>
      <c r="H50" s="276">
        <v>13.32</v>
      </c>
      <c r="I50" s="276">
        <v>12.21</v>
      </c>
      <c r="M50" s="661"/>
      <c r="N50" s="662"/>
    </row>
    <row r="51" spans="1:14" s="536" customFormat="1" ht="15" customHeight="1">
      <c r="A51" s="37">
        <v>2005</v>
      </c>
      <c r="B51" s="277">
        <v>13</v>
      </c>
      <c r="C51" s="276">
        <v>6.9950000000000001</v>
      </c>
      <c r="D51" s="44" t="s">
        <v>458</v>
      </c>
      <c r="E51" s="44" t="s">
        <v>458</v>
      </c>
      <c r="F51" s="275">
        <v>10.53</v>
      </c>
      <c r="G51" s="276">
        <v>10.38</v>
      </c>
      <c r="H51" s="276">
        <v>10.82</v>
      </c>
      <c r="I51" s="276">
        <v>8.68</v>
      </c>
      <c r="M51" s="665"/>
      <c r="N51" s="666"/>
    </row>
    <row r="52" spans="1:14">
      <c r="A52" s="37">
        <v>2006</v>
      </c>
      <c r="B52" s="277">
        <v>12.25</v>
      </c>
      <c r="C52" s="278">
        <v>8.7999999999999989</v>
      </c>
      <c r="D52" s="44" t="s">
        <v>458</v>
      </c>
      <c r="E52" s="44" t="s">
        <v>458</v>
      </c>
      <c r="F52" s="275">
        <v>9.75</v>
      </c>
      <c r="G52" s="276">
        <v>9.33</v>
      </c>
      <c r="H52" s="276">
        <v>8.35</v>
      </c>
      <c r="I52" s="276">
        <v>8.26</v>
      </c>
    </row>
    <row r="53" spans="1:14">
      <c r="A53" s="37">
        <v>2007</v>
      </c>
      <c r="B53" s="277">
        <v>8.75</v>
      </c>
      <c r="C53" s="278">
        <v>6.91</v>
      </c>
      <c r="D53" s="44" t="s">
        <v>458</v>
      </c>
      <c r="E53" s="44" t="s">
        <v>458</v>
      </c>
      <c r="F53" s="275">
        <v>10.2875</v>
      </c>
      <c r="G53" s="276">
        <v>9.74</v>
      </c>
      <c r="H53" s="276">
        <v>8.1025000000000009</v>
      </c>
      <c r="I53" s="276">
        <v>9.4849999999999994</v>
      </c>
    </row>
    <row r="54" spans="1:14">
      <c r="A54" s="37">
        <v>2008</v>
      </c>
      <c r="B54" s="277">
        <v>9.8125</v>
      </c>
      <c r="C54" s="44" t="s">
        <v>460</v>
      </c>
      <c r="D54" s="44" t="s">
        <v>458</v>
      </c>
      <c r="E54" s="44" t="s">
        <v>458</v>
      </c>
      <c r="F54" s="275">
        <v>11.946295792005055</v>
      </c>
      <c r="G54" s="276">
        <v>11.847940564587661</v>
      </c>
      <c r="H54" s="276">
        <v>11.843909848360468</v>
      </c>
      <c r="I54" s="276">
        <v>11.952509774981909</v>
      </c>
    </row>
    <row r="55" spans="1:14">
      <c r="A55" s="37">
        <v>2009</v>
      </c>
      <c r="B55" s="277">
        <v>7.4375</v>
      </c>
      <c r="C55" s="44" t="s">
        <v>461</v>
      </c>
      <c r="D55" s="44" t="s">
        <v>458</v>
      </c>
      <c r="E55" s="44" t="s">
        <v>458</v>
      </c>
      <c r="F55" s="275">
        <v>12.958333333333334</v>
      </c>
      <c r="G55" s="276">
        <v>13.028333333333332</v>
      </c>
      <c r="H55" s="276">
        <v>12.848333333333334</v>
      </c>
      <c r="I55" s="276">
        <v>12.628333333333332</v>
      </c>
    </row>
    <row r="56" spans="1:14">
      <c r="A56" s="37" t="s">
        <v>54</v>
      </c>
      <c r="B56" s="277">
        <v>9.75</v>
      </c>
      <c r="C56" s="44" t="s">
        <v>462</v>
      </c>
      <c r="D56" s="44" t="s">
        <v>458</v>
      </c>
      <c r="E56" s="44" t="s">
        <v>458</v>
      </c>
      <c r="F56" s="277">
        <v>13.1</v>
      </c>
      <c r="G56" s="278">
        <v>13.833333333333334</v>
      </c>
      <c r="H56" s="278">
        <v>13.43</v>
      </c>
      <c r="I56" s="278">
        <v>13.056666666666667</v>
      </c>
    </row>
    <row r="57" spans="1:14">
      <c r="A57" s="37" t="s">
        <v>55</v>
      </c>
      <c r="B57" s="277">
        <v>8</v>
      </c>
      <c r="C57" s="44" t="s">
        <v>463</v>
      </c>
      <c r="D57" s="44" t="s">
        <v>458</v>
      </c>
      <c r="E57" s="44" t="s">
        <v>458</v>
      </c>
      <c r="F57" s="277">
        <v>12.980000000000002</v>
      </c>
      <c r="G57" s="278">
        <v>12.163333333333332</v>
      </c>
      <c r="H57" s="278">
        <v>13.07</v>
      </c>
      <c r="I57" s="278">
        <v>13.15</v>
      </c>
    </row>
    <row r="58" spans="1:14">
      <c r="A58" s="37" t="s">
        <v>56</v>
      </c>
      <c r="B58" s="277">
        <v>6</v>
      </c>
      <c r="C58" s="44" t="s">
        <v>464</v>
      </c>
      <c r="D58" s="44" t="s">
        <v>458</v>
      </c>
      <c r="E58" s="44" t="s">
        <v>458</v>
      </c>
      <c r="F58" s="277">
        <v>12.536666666666667</v>
      </c>
      <c r="G58" s="278">
        <v>13.166666666666666</v>
      </c>
      <c r="H58" s="278">
        <v>13.42</v>
      </c>
      <c r="I58" s="278">
        <v>10.813333333333333</v>
      </c>
    </row>
    <row r="59" spans="1:14">
      <c r="A59" s="37" t="s">
        <v>465</v>
      </c>
      <c r="B59" s="277">
        <v>6</v>
      </c>
      <c r="C59" s="44" t="s">
        <v>466</v>
      </c>
      <c r="D59" s="44" t="s">
        <v>458</v>
      </c>
      <c r="E59" s="44" t="s">
        <v>458</v>
      </c>
      <c r="F59" s="277">
        <v>13.216666666666667</v>
      </c>
      <c r="G59" s="278">
        <v>12.949999999999998</v>
      </c>
      <c r="H59" s="278">
        <v>11.473333333333334</v>
      </c>
      <c r="I59" s="278">
        <v>13.493333333333334</v>
      </c>
    </row>
    <row r="60" spans="1:14">
      <c r="A60" s="37">
        <v>2010</v>
      </c>
      <c r="B60" s="277">
        <v>6.125</v>
      </c>
      <c r="C60" s="44" t="s">
        <v>1059</v>
      </c>
      <c r="D60" s="44" t="s">
        <v>458</v>
      </c>
      <c r="E60" s="44" t="s">
        <v>458</v>
      </c>
      <c r="F60" s="277">
        <v>6.5208702637739231</v>
      </c>
      <c r="G60" s="276">
        <v>6.2783610904537888</v>
      </c>
      <c r="H60" s="276">
        <v>5.6697657389985778</v>
      </c>
      <c r="I60" s="276">
        <v>7.1922926570970533</v>
      </c>
      <c r="J60" s="40"/>
      <c r="K60" s="40"/>
      <c r="L60" s="40"/>
      <c r="M60" s="40"/>
    </row>
    <row r="61" spans="1:14">
      <c r="A61" s="279" t="s">
        <v>54</v>
      </c>
      <c r="B61" s="277">
        <v>6</v>
      </c>
      <c r="C61" s="44" t="s">
        <v>1055</v>
      </c>
      <c r="D61" s="44" t="s">
        <v>458</v>
      </c>
      <c r="E61" s="44" t="s">
        <v>458</v>
      </c>
      <c r="F61" s="277">
        <v>10.631839165416521</v>
      </c>
      <c r="G61" s="276">
        <v>10.520724319238196</v>
      </c>
      <c r="H61" s="276">
        <v>8.3998349753077104</v>
      </c>
      <c r="I61" s="276">
        <v>8.545231350438991</v>
      </c>
      <c r="J61" s="194"/>
      <c r="K61" s="194"/>
      <c r="L61" s="194"/>
      <c r="M61" s="194"/>
    </row>
    <row r="62" spans="1:14">
      <c r="A62" s="279" t="s">
        <v>55</v>
      </c>
      <c r="B62" s="277">
        <v>6</v>
      </c>
      <c r="C62" s="44" t="s">
        <v>1056</v>
      </c>
      <c r="D62" s="44" t="s">
        <v>458</v>
      </c>
      <c r="E62" s="44" t="s">
        <v>458</v>
      </c>
      <c r="F62" s="277">
        <v>6.1746085721703787</v>
      </c>
      <c r="G62" s="278">
        <v>5.5690918037744153</v>
      </c>
      <c r="H62" s="278">
        <v>5.9992449793041702</v>
      </c>
      <c r="I62" s="278">
        <v>9.582641802274809</v>
      </c>
    </row>
    <row r="63" spans="1:14">
      <c r="A63" s="279" t="s">
        <v>56</v>
      </c>
      <c r="B63" s="277">
        <v>6.25</v>
      </c>
      <c r="C63" s="44" t="s">
        <v>1057</v>
      </c>
      <c r="D63" s="44" t="s">
        <v>458</v>
      </c>
      <c r="E63" s="44" t="s">
        <v>458</v>
      </c>
      <c r="F63" s="277">
        <v>4.5997349019837417</v>
      </c>
      <c r="G63" s="278">
        <v>5.1361459969880627</v>
      </c>
      <c r="H63" s="278">
        <v>4.5144016653142378</v>
      </c>
      <c r="I63" s="278">
        <v>5.0186902131532349</v>
      </c>
    </row>
    <row r="64" spans="1:14">
      <c r="A64" s="279" t="s">
        <v>465</v>
      </c>
      <c r="B64" s="277">
        <v>6.25</v>
      </c>
      <c r="C64" s="44" t="s">
        <v>1058</v>
      </c>
      <c r="D64" s="44" t="s">
        <v>458</v>
      </c>
      <c r="E64" s="44" t="s">
        <v>458</v>
      </c>
      <c r="F64" s="277">
        <v>4.6772984155250512</v>
      </c>
      <c r="G64" s="278">
        <v>3.887482241814483</v>
      </c>
      <c r="H64" s="278">
        <v>3.7655813360681907</v>
      </c>
      <c r="I64" s="278">
        <v>5.6226072625211776</v>
      </c>
    </row>
    <row r="65" spans="1:9">
      <c r="A65" s="37">
        <v>2011</v>
      </c>
      <c r="B65" s="277">
        <f>AVERAGE(B66:B69)</f>
        <v>9.1875</v>
      </c>
      <c r="C65" s="44" t="s">
        <v>1064</v>
      </c>
      <c r="D65" s="44" t="s">
        <v>458</v>
      </c>
      <c r="E65" s="44" t="s">
        <v>458</v>
      </c>
      <c r="F65" s="277">
        <v>5.7075117882476398</v>
      </c>
      <c r="G65" s="278">
        <v>4.8734547154740104</v>
      </c>
      <c r="H65" s="278">
        <v>4.640093582330211</v>
      </c>
      <c r="I65" s="278">
        <v>6.2355755463678655</v>
      </c>
    </row>
    <row r="66" spans="1:9">
      <c r="A66" s="279" t="s">
        <v>54</v>
      </c>
      <c r="B66" s="277">
        <v>7.5</v>
      </c>
      <c r="C66" s="44" t="s">
        <v>1060</v>
      </c>
      <c r="D66" s="44" t="s">
        <v>458</v>
      </c>
      <c r="E66" s="44" t="s">
        <v>458</v>
      </c>
      <c r="F66" s="277">
        <v>4.9934621857249519</v>
      </c>
      <c r="G66" s="278">
        <v>4.2509568526354586</v>
      </c>
      <c r="H66" s="278">
        <v>4.1226094269780349</v>
      </c>
      <c r="I66" s="278">
        <v>5.3877400668231017</v>
      </c>
    </row>
    <row r="67" spans="1:9">
      <c r="A67" s="279" t="s">
        <v>55</v>
      </c>
      <c r="B67" s="277">
        <v>8</v>
      </c>
      <c r="C67" s="44" t="s">
        <v>1061</v>
      </c>
      <c r="D67" s="44" t="s">
        <v>458</v>
      </c>
      <c r="E67" s="44" t="s">
        <v>458</v>
      </c>
      <c r="F67" s="277">
        <v>5.3655761816524548</v>
      </c>
      <c r="G67" s="278">
        <v>4.8966533969015122</v>
      </c>
      <c r="H67" s="278">
        <v>4.2226379845620281</v>
      </c>
      <c r="I67" s="278">
        <v>7.1799689814250227</v>
      </c>
    </row>
    <row r="68" spans="1:9">
      <c r="A68" s="279" t="s">
        <v>56</v>
      </c>
      <c r="B68" s="277">
        <v>9.25</v>
      </c>
      <c r="C68" s="44" t="s">
        <v>1062</v>
      </c>
      <c r="D68" s="44" t="s">
        <v>458</v>
      </c>
      <c r="E68" s="44" t="s">
        <v>458</v>
      </c>
      <c r="F68" s="277">
        <v>5.3784486167644756</v>
      </c>
      <c r="G68" s="278">
        <v>4.6893344319856149</v>
      </c>
      <c r="H68" s="278">
        <v>4.4455804246945201</v>
      </c>
      <c r="I68" s="278">
        <v>6.3404005611983294</v>
      </c>
    </row>
    <row r="69" spans="1:9" ht="15" thickBot="1">
      <c r="A69" s="280" t="s">
        <v>465</v>
      </c>
      <c r="B69" s="281">
        <v>12</v>
      </c>
      <c r="C69" s="47" t="s">
        <v>1063</v>
      </c>
      <c r="D69" s="47" t="s">
        <v>458</v>
      </c>
      <c r="E69" s="47" t="s">
        <v>458</v>
      </c>
      <c r="F69" s="281">
        <v>7.0925601688486797</v>
      </c>
      <c r="G69" s="282">
        <v>5.6568741803734577</v>
      </c>
      <c r="H69" s="282">
        <v>5.7695464930862599</v>
      </c>
      <c r="I69" s="282">
        <v>6.0341925760250064</v>
      </c>
    </row>
    <row r="70" spans="1:9">
      <c r="A70" s="760" t="s">
        <v>391</v>
      </c>
      <c r="B70" s="760"/>
      <c r="C70" s="760"/>
      <c r="D70" s="536"/>
      <c r="E70" s="536"/>
      <c r="F70" s="536"/>
      <c r="G70" s="536"/>
      <c r="H70" s="536"/>
      <c r="I70" s="536"/>
    </row>
    <row r="71" spans="1:9" ht="15">
      <c r="A71" s="658" t="s">
        <v>935</v>
      </c>
      <c r="B71" s="659"/>
      <c r="C71" s="660"/>
      <c r="D71" s="252"/>
      <c r="E71" s="252"/>
      <c r="F71" s="252"/>
      <c r="G71" s="252"/>
      <c r="H71" s="252"/>
      <c r="I71" s="252"/>
    </row>
    <row r="72" spans="1:9">
      <c r="A72" s="536" t="s">
        <v>936</v>
      </c>
      <c r="B72" s="663"/>
      <c r="C72" s="664"/>
      <c r="D72" s="429"/>
      <c r="E72" s="429"/>
      <c r="F72" s="429"/>
      <c r="G72" s="429"/>
      <c r="H72" s="429"/>
      <c r="I72" s="429"/>
    </row>
    <row r="73" spans="1:9">
      <c r="A73" s="285"/>
    </row>
    <row r="74" spans="1:9">
      <c r="A74" s="260"/>
    </row>
    <row r="75" spans="1:9">
      <c r="A75" s="286"/>
    </row>
    <row r="76" spans="1:9">
      <c r="A76" s="286"/>
    </row>
    <row r="77" spans="1:9">
      <c r="A77" s="286"/>
    </row>
    <row r="78" spans="1:9">
      <c r="A78" s="285"/>
    </row>
    <row r="79" spans="1:9">
      <c r="A79" s="285"/>
    </row>
    <row r="80" spans="1:9">
      <c r="A80" s="285"/>
    </row>
    <row r="81" spans="1:9">
      <c r="A81" s="285"/>
      <c r="D81" s="40"/>
      <c r="E81" s="40"/>
      <c r="F81" s="40"/>
      <c r="G81" s="40"/>
      <c r="H81" s="40"/>
      <c r="I81" s="40"/>
    </row>
    <row r="82" spans="1:9">
      <c r="A82" s="285"/>
      <c r="B82" s="40"/>
      <c r="C82" s="40"/>
      <c r="D82" s="194"/>
      <c r="E82" s="194"/>
      <c r="F82" s="194"/>
      <c r="G82" s="194"/>
      <c r="H82" s="194"/>
      <c r="I82" s="194"/>
    </row>
    <row r="83" spans="1:9">
      <c r="A83" s="285"/>
      <c r="B83" s="194"/>
      <c r="C83" s="194"/>
    </row>
    <row r="84" spans="1:9">
      <c r="A84" s="286"/>
    </row>
    <row r="85" spans="1:9">
      <c r="A85" s="286"/>
    </row>
    <row r="86" spans="1:9">
      <c r="A86" s="285"/>
    </row>
    <row r="87" spans="1:9">
      <c r="A87" s="285"/>
    </row>
    <row r="88" spans="1:9">
      <c r="A88" s="285"/>
    </row>
    <row r="89" spans="1:9">
      <c r="A89" s="285"/>
    </row>
    <row r="90" spans="1:9">
      <c r="A90" s="285"/>
    </row>
    <row r="91" spans="1:9">
      <c r="A91" s="285"/>
    </row>
    <row r="92" spans="1:9">
      <c r="A92" s="285"/>
    </row>
    <row r="93" spans="1:9">
      <c r="A93" s="285"/>
    </row>
    <row r="94" spans="1:9">
      <c r="A94" s="285"/>
    </row>
    <row r="95" spans="1:9">
      <c r="A95" s="285"/>
    </row>
    <row r="96" spans="1:9">
      <c r="A96" s="285"/>
    </row>
    <row r="97" spans="1:1">
      <c r="A97" s="285"/>
    </row>
    <row r="98" spans="1:1">
      <c r="A98" s="285"/>
    </row>
    <row r="99" spans="1:1">
      <c r="A99" s="285"/>
    </row>
    <row r="100" spans="1:1">
      <c r="A100" s="285"/>
    </row>
    <row r="101" spans="1:1">
      <c r="A101" s="285"/>
    </row>
    <row r="102" spans="1:1">
      <c r="A102" s="285"/>
    </row>
    <row r="103" spans="1:1">
      <c r="A103" s="285"/>
    </row>
    <row r="104" spans="1:1">
      <c r="A104" s="285"/>
    </row>
    <row r="105" spans="1:1">
      <c r="A105" s="285"/>
    </row>
    <row r="106" spans="1:1">
      <c r="A106" s="285"/>
    </row>
    <row r="107" spans="1:1">
      <c r="A107" s="285"/>
    </row>
    <row r="108" spans="1:1">
      <c r="A108" s="285"/>
    </row>
    <row r="109" spans="1:1">
      <c r="A109" s="285"/>
    </row>
    <row r="110" spans="1:1">
      <c r="A110" s="285"/>
    </row>
    <row r="111" spans="1:1">
      <c r="A111" s="285"/>
    </row>
    <row r="112" spans="1:1">
      <c r="A112" s="285"/>
    </row>
    <row r="113" spans="1:1">
      <c r="A113" s="285"/>
    </row>
    <row r="114" spans="1:1">
      <c r="A114" s="285"/>
    </row>
    <row r="115" spans="1:1">
      <c r="A115" s="285"/>
    </row>
    <row r="116" spans="1:1">
      <c r="A116" s="285"/>
    </row>
    <row r="117" spans="1:1">
      <c r="A117" s="285"/>
    </row>
    <row r="118" spans="1:1">
      <c r="A118" s="285"/>
    </row>
    <row r="119" spans="1:1">
      <c r="A119" s="285"/>
    </row>
    <row r="120" spans="1:1">
      <c r="A120" s="285"/>
    </row>
    <row r="121" spans="1:1">
      <c r="A121" s="285"/>
    </row>
    <row r="122" spans="1:1">
      <c r="A122" s="285"/>
    </row>
    <row r="123" spans="1:1">
      <c r="A123" s="285"/>
    </row>
    <row r="124" spans="1:1">
      <c r="A124" s="285"/>
    </row>
    <row r="125" spans="1:1">
      <c r="A125" s="285"/>
    </row>
    <row r="126" spans="1:1">
      <c r="A126" s="285"/>
    </row>
    <row r="127" spans="1:1">
      <c r="A127" s="285"/>
    </row>
    <row r="128" spans="1:1">
      <c r="A128" s="285"/>
    </row>
    <row r="129" spans="1:1">
      <c r="A129" s="285"/>
    </row>
    <row r="130" spans="1:1">
      <c r="A130" s="285"/>
    </row>
    <row r="131" spans="1:1">
      <c r="A131" s="285"/>
    </row>
    <row r="132" spans="1:1">
      <c r="A132" s="285"/>
    </row>
    <row r="133" spans="1:1">
      <c r="A133" s="285"/>
    </row>
    <row r="134" spans="1:1">
      <c r="A134" s="285"/>
    </row>
    <row r="135" spans="1:1">
      <c r="A135" s="285"/>
    </row>
    <row r="136" spans="1:1">
      <c r="A136" s="285"/>
    </row>
    <row r="137" spans="1:1">
      <c r="A137" s="285"/>
    </row>
    <row r="138" spans="1:1">
      <c r="A138" s="285"/>
    </row>
    <row r="139" spans="1:1">
      <c r="A139" s="285"/>
    </row>
    <row r="140" spans="1:1">
      <c r="A140" s="285"/>
    </row>
    <row r="141" spans="1:1">
      <c r="A141" s="285"/>
    </row>
    <row r="142" spans="1:1">
      <c r="A142" s="285"/>
    </row>
    <row r="143" spans="1:1">
      <c r="A143" s="285"/>
    </row>
    <row r="144" spans="1:1">
      <c r="A144" s="285"/>
    </row>
    <row r="145" spans="1:1">
      <c r="A145" s="285"/>
    </row>
    <row r="146" spans="1:1">
      <c r="A146" s="285"/>
    </row>
    <row r="147" spans="1:1">
      <c r="A147" s="285"/>
    </row>
    <row r="148" spans="1:1">
      <c r="A148" s="285"/>
    </row>
    <row r="149" spans="1:1">
      <c r="A149" s="285"/>
    </row>
    <row r="150" spans="1:1">
      <c r="A150" s="285"/>
    </row>
    <row r="151" spans="1:1">
      <c r="A151" s="285"/>
    </row>
    <row r="152" spans="1:1">
      <c r="A152" s="285"/>
    </row>
    <row r="153" spans="1:1">
      <c r="A153" s="285"/>
    </row>
    <row r="154" spans="1:1">
      <c r="A154" s="285"/>
    </row>
    <row r="155" spans="1:1">
      <c r="A155" s="285"/>
    </row>
    <row r="156" spans="1:1">
      <c r="A156" s="285"/>
    </row>
    <row r="157" spans="1:1">
      <c r="A157" s="285"/>
    </row>
    <row r="158" spans="1:1">
      <c r="A158" s="285"/>
    </row>
    <row r="159" spans="1:1">
      <c r="A159" s="285"/>
    </row>
    <row r="160" spans="1:1">
      <c r="A160" s="285"/>
    </row>
    <row r="161" spans="1:1">
      <c r="A161" s="285"/>
    </row>
    <row r="162" spans="1:1">
      <c r="A162" s="285"/>
    </row>
    <row r="163" spans="1:1">
      <c r="A163" s="285"/>
    </row>
    <row r="164" spans="1:1">
      <c r="A164" s="285"/>
    </row>
    <row r="165" spans="1:1">
      <c r="A165" s="285"/>
    </row>
    <row r="166" spans="1:1">
      <c r="A166" s="285"/>
    </row>
    <row r="167" spans="1:1">
      <c r="A167" s="285"/>
    </row>
    <row r="168" spans="1:1">
      <c r="A168" s="285"/>
    </row>
    <row r="169" spans="1:1">
      <c r="A169" s="285"/>
    </row>
    <row r="170" spans="1:1">
      <c r="A170" s="285"/>
    </row>
    <row r="171" spans="1:1">
      <c r="A171" s="285"/>
    </row>
    <row r="172" spans="1:1">
      <c r="A172" s="285"/>
    </row>
    <row r="173" spans="1:1">
      <c r="A173" s="285"/>
    </row>
    <row r="174" spans="1:1">
      <c r="A174" s="285"/>
    </row>
    <row r="175" spans="1:1">
      <c r="A175" s="285"/>
    </row>
    <row r="176" spans="1:1">
      <c r="A176" s="285"/>
    </row>
    <row r="177" spans="1:1">
      <c r="A177" s="285"/>
    </row>
    <row r="178" spans="1:1">
      <c r="A178" s="285"/>
    </row>
    <row r="179" spans="1:1">
      <c r="A179" s="285"/>
    </row>
    <row r="180" spans="1:1">
      <c r="A180" s="285"/>
    </row>
    <row r="181" spans="1:1">
      <c r="A181" s="285"/>
    </row>
    <row r="182" spans="1:1">
      <c r="A182" s="285"/>
    </row>
    <row r="183" spans="1:1">
      <c r="A183" s="285"/>
    </row>
    <row r="184" spans="1:1">
      <c r="A184" s="285"/>
    </row>
    <row r="185" spans="1:1">
      <c r="A185" s="285"/>
    </row>
    <row r="186" spans="1:1">
      <c r="A186" s="285"/>
    </row>
    <row r="187" spans="1:1">
      <c r="A187" s="285"/>
    </row>
    <row r="188" spans="1:1">
      <c r="A188" s="285"/>
    </row>
    <row r="189" spans="1:1">
      <c r="A189" s="285"/>
    </row>
    <row r="190" spans="1:1">
      <c r="A190" s="285"/>
    </row>
    <row r="191" spans="1:1">
      <c r="A191" s="285"/>
    </row>
    <row r="192" spans="1:1">
      <c r="A192" s="285"/>
    </row>
    <row r="193" spans="1:1">
      <c r="A193" s="285"/>
    </row>
    <row r="194" spans="1:1">
      <c r="A194" s="285"/>
    </row>
    <row r="195" spans="1:1">
      <c r="A195" s="285"/>
    </row>
    <row r="196" spans="1:1">
      <c r="A196" s="285"/>
    </row>
    <row r="197" spans="1:1">
      <c r="A197" s="285"/>
    </row>
    <row r="198" spans="1:1">
      <c r="A198" s="285"/>
    </row>
    <row r="199" spans="1:1">
      <c r="A199" s="285"/>
    </row>
    <row r="200" spans="1:1">
      <c r="A200" s="285"/>
    </row>
    <row r="201" spans="1:1">
      <c r="A201" s="285"/>
    </row>
    <row r="202" spans="1:1">
      <c r="A202" s="285"/>
    </row>
    <row r="203" spans="1:1">
      <c r="A203" s="285"/>
    </row>
    <row r="204" spans="1:1">
      <c r="A204" s="285"/>
    </row>
    <row r="205" spans="1:1">
      <c r="A205" s="285"/>
    </row>
    <row r="206" spans="1:1">
      <c r="A206" s="285"/>
    </row>
    <row r="207" spans="1:1">
      <c r="A207" s="285"/>
    </row>
    <row r="208" spans="1:1">
      <c r="A208" s="285"/>
    </row>
    <row r="209" spans="1:1">
      <c r="A209" s="285"/>
    </row>
    <row r="210" spans="1:1">
      <c r="A210" s="285"/>
    </row>
    <row r="211" spans="1:1">
      <c r="A211" s="285"/>
    </row>
    <row r="212" spans="1:1">
      <c r="A212" s="285"/>
    </row>
    <row r="213" spans="1:1">
      <c r="A213" s="285"/>
    </row>
    <row r="214" spans="1:1">
      <c r="A214" s="285"/>
    </row>
    <row r="215" spans="1:1">
      <c r="A215" s="285"/>
    </row>
    <row r="216" spans="1:1">
      <c r="A216" s="285"/>
    </row>
    <row r="217" spans="1:1">
      <c r="A217" s="285"/>
    </row>
    <row r="218" spans="1:1">
      <c r="A218" s="285"/>
    </row>
    <row r="219" spans="1:1">
      <c r="A219" s="285"/>
    </row>
    <row r="220" spans="1:1">
      <c r="A220" s="285"/>
    </row>
    <row r="221" spans="1:1">
      <c r="A221" s="285"/>
    </row>
    <row r="222" spans="1:1">
      <c r="A222" s="285"/>
    </row>
    <row r="223" spans="1:1">
      <c r="A223" s="285"/>
    </row>
    <row r="224" spans="1:1">
      <c r="A224" s="285"/>
    </row>
    <row r="225" spans="1:1">
      <c r="A225" s="285"/>
    </row>
    <row r="226" spans="1:1">
      <c r="A226" s="285"/>
    </row>
    <row r="227" spans="1:1">
      <c r="A227" s="285"/>
    </row>
    <row r="228" spans="1:1">
      <c r="A228" s="285"/>
    </row>
    <row r="229" spans="1:1">
      <c r="A229" s="285"/>
    </row>
    <row r="230" spans="1:1">
      <c r="A230" s="285"/>
    </row>
    <row r="231" spans="1:1">
      <c r="A231" s="285"/>
    </row>
    <row r="232" spans="1:1">
      <c r="A232" s="285"/>
    </row>
    <row r="233" spans="1:1">
      <c r="A233" s="285"/>
    </row>
    <row r="234" spans="1:1">
      <c r="A234" s="285"/>
    </row>
    <row r="235" spans="1:1">
      <c r="A235" s="285"/>
    </row>
    <row r="236" spans="1:1">
      <c r="A236" s="285"/>
    </row>
    <row r="237" spans="1:1">
      <c r="A237" s="285"/>
    </row>
    <row r="238" spans="1:1">
      <c r="A238" s="285"/>
    </row>
    <row r="239" spans="1:1">
      <c r="A239" s="285"/>
    </row>
    <row r="240" spans="1:1">
      <c r="A240" s="285"/>
    </row>
    <row r="241" spans="1:1">
      <c r="A241" s="285"/>
    </row>
    <row r="242" spans="1:1">
      <c r="A242" s="285"/>
    </row>
    <row r="243" spans="1:1">
      <c r="A243" s="285"/>
    </row>
    <row r="244" spans="1:1">
      <c r="A244" s="285"/>
    </row>
    <row r="245" spans="1:1">
      <c r="A245" s="285"/>
    </row>
    <row r="246" spans="1:1">
      <c r="A246" s="285"/>
    </row>
    <row r="247" spans="1:1">
      <c r="A247" s="285"/>
    </row>
    <row r="248" spans="1:1">
      <c r="A248" s="285"/>
    </row>
    <row r="249" spans="1:1">
      <c r="A249" s="285"/>
    </row>
    <row r="250" spans="1:1">
      <c r="A250" s="285"/>
    </row>
    <row r="251" spans="1:1">
      <c r="A251" s="285"/>
    </row>
    <row r="252" spans="1:1">
      <c r="A252" s="285"/>
    </row>
    <row r="253" spans="1:1">
      <c r="A253" s="285"/>
    </row>
    <row r="254" spans="1:1">
      <c r="A254" s="285"/>
    </row>
    <row r="255" spans="1:1">
      <c r="A255" s="285"/>
    </row>
    <row r="256" spans="1:1">
      <c r="A256" s="285"/>
    </row>
    <row r="257" spans="1:1">
      <c r="A257" s="285"/>
    </row>
    <row r="258" spans="1:1">
      <c r="A258" s="285"/>
    </row>
    <row r="259" spans="1:1">
      <c r="A259" s="285"/>
    </row>
    <row r="260" spans="1:1">
      <c r="A260" s="285"/>
    </row>
    <row r="261" spans="1:1">
      <c r="A261" s="285"/>
    </row>
  </sheetData>
  <mergeCells count="4">
    <mergeCell ref="B2:E2"/>
    <mergeCell ref="F2:I2"/>
    <mergeCell ref="D3:E3"/>
    <mergeCell ref="F3:I3"/>
  </mergeCells>
  <pageMargins left="1.03" right="0" top="0" bottom="0" header="0" footer="0"/>
  <pageSetup paperSize="9" scale="54" orientation="landscape" r:id="rId1"/>
  <headerFooter alignWithMargins="0"/>
  <colBreaks count="1" manualBreakCount="1">
    <brk id="13" max="6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I71"/>
  <sheetViews>
    <sheetView view="pageBreakPreview" zoomScaleNormal="75" zoomScaleSheetLayoutView="100" workbookViewId="0">
      <pane xSplit="1" ySplit="2" topLeftCell="B3" activePane="bottomRight" state="frozen"/>
      <selection pane="topRight" activeCell="C1" sqref="C1"/>
      <selection pane="bottomLeft" activeCell="A9" sqref="A9"/>
      <selection pane="bottomRight" activeCell="B3" sqref="B3"/>
    </sheetView>
  </sheetViews>
  <sheetFormatPr defaultRowHeight="14.25"/>
  <cols>
    <col min="1" max="1" width="15.85546875" style="54" customWidth="1"/>
    <col min="2" max="4" width="26" style="54" customWidth="1"/>
    <col min="5" max="16384" width="9.140625" style="54"/>
  </cols>
  <sheetData>
    <row r="1" spans="1:5" s="640" customFormat="1" ht="18" customHeight="1">
      <c r="A1" s="672" t="s">
        <v>439</v>
      </c>
      <c r="B1" s="672"/>
      <c r="C1" s="672"/>
      <c r="D1" s="672"/>
      <c r="E1" s="671"/>
    </row>
    <row r="2" spans="1:5" s="676" customFormat="1" ht="17.25" thickBot="1">
      <c r="A2" s="200" t="s">
        <v>39</v>
      </c>
      <c r="B2" s="201" t="s">
        <v>440</v>
      </c>
      <c r="C2" s="201" t="s">
        <v>938</v>
      </c>
      <c r="D2" s="201" t="s">
        <v>441</v>
      </c>
    </row>
    <row r="3" spans="1:5">
      <c r="A3" s="37">
        <v>1960</v>
      </c>
      <c r="B3" s="53">
        <v>0</v>
      </c>
      <c r="C3" s="53">
        <v>0</v>
      </c>
      <c r="D3" s="53">
        <v>0</v>
      </c>
    </row>
    <row r="4" spans="1:5">
      <c r="A4" s="37">
        <v>1961</v>
      </c>
      <c r="B4" s="253">
        <v>4</v>
      </c>
      <c r="C4" s="253">
        <v>7</v>
      </c>
      <c r="D4" s="253">
        <v>8</v>
      </c>
    </row>
    <row r="5" spans="1:5">
      <c r="A5" s="37">
        <v>1962</v>
      </c>
      <c r="B5" s="253">
        <v>3</v>
      </c>
      <c r="C5" s="253">
        <v>7</v>
      </c>
      <c r="D5" s="253">
        <v>8</v>
      </c>
    </row>
    <row r="6" spans="1:5">
      <c r="A6" s="37">
        <v>1963</v>
      </c>
      <c r="B6" s="253">
        <v>3</v>
      </c>
      <c r="C6" s="253">
        <v>7</v>
      </c>
      <c r="D6" s="253">
        <v>8</v>
      </c>
    </row>
    <row r="7" spans="1:5">
      <c r="A7" s="37">
        <v>1964</v>
      </c>
      <c r="B7" s="253">
        <v>3.5</v>
      </c>
      <c r="C7" s="253">
        <v>7</v>
      </c>
      <c r="D7" s="253">
        <v>8</v>
      </c>
    </row>
    <row r="8" spans="1:5">
      <c r="A8" s="37">
        <v>1965</v>
      </c>
      <c r="B8" s="253">
        <v>3.5</v>
      </c>
      <c r="C8" s="253">
        <v>7</v>
      </c>
      <c r="D8" s="253">
        <v>8</v>
      </c>
    </row>
    <row r="9" spans="1:5">
      <c r="A9" s="37">
        <v>1966</v>
      </c>
      <c r="B9" s="253">
        <v>3.5</v>
      </c>
      <c r="C9" s="253">
        <v>7</v>
      </c>
      <c r="D9" s="253">
        <v>8</v>
      </c>
    </row>
    <row r="10" spans="1:5">
      <c r="A10" s="37">
        <v>1967</v>
      </c>
      <c r="B10" s="253">
        <v>3.5</v>
      </c>
      <c r="C10" s="253">
        <v>7</v>
      </c>
      <c r="D10" s="253">
        <v>8</v>
      </c>
    </row>
    <row r="11" spans="1:5">
      <c r="A11" s="37">
        <v>1968</v>
      </c>
      <c r="B11" s="253">
        <v>3</v>
      </c>
      <c r="C11" s="253">
        <v>7</v>
      </c>
      <c r="D11" s="253">
        <v>8</v>
      </c>
    </row>
    <row r="12" spans="1:5">
      <c r="A12" s="37">
        <v>1969</v>
      </c>
      <c r="B12" s="253">
        <v>3</v>
      </c>
      <c r="C12" s="253">
        <v>7</v>
      </c>
      <c r="D12" s="253">
        <v>8</v>
      </c>
    </row>
    <row r="13" spans="1:5">
      <c r="A13" s="37">
        <v>1970</v>
      </c>
      <c r="B13" s="253">
        <v>3</v>
      </c>
      <c r="C13" s="253">
        <v>7</v>
      </c>
      <c r="D13" s="253">
        <v>8</v>
      </c>
    </row>
    <row r="14" spans="1:5">
      <c r="A14" s="37">
        <v>1971</v>
      </c>
      <c r="B14" s="253">
        <v>3</v>
      </c>
      <c r="C14" s="253">
        <v>7</v>
      </c>
      <c r="D14" s="253">
        <v>10</v>
      </c>
    </row>
    <row r="15" spans="1:5">
      <c r="A15" s="37">
        <v>1972</v>
      </c>
      <c r="B15" s="253">
        <v>3</v>
      </c>
      <c r="C15" s="253">
        <v>7</v>
      </c>
      <c r="D15" s="253">
        <v>10</v>
      </c>
    </row>
    <row r="16" spans="1:5">
      <c r="A16" s="37">
        <v>1973</v>
      </c>
      <c r="B16" s="253">
        <v>3</v>
      </c>
      <c r="C16" s="253">
        <v>7</v>
      </c>
      <c r="D16" s="253">
        <v>10</v>
      </c>
    </row>
    <row r="17" spans="1:9">
      <c r="A17" s="37">
        <v>1974</v>
      </c>
      <c r="B17" s="253">
        <v>3</v>
      </c>
      <c r="C17" s="253">
        <v>7</v>
      </c>
      <c r="D17" s="253">
        <v>10</v>
      </c>
      <c r="H17" s="254"/>
      <c r="I17" s="254"/>
    </row>
    <row r="18" spans="1:9">
      <c r="A18" s="37">
        <v>1975</v>
      </c>
      <c r="B18" s="253">
        <v>4</v>
      </c>
      <c r="C18" s="253">
        <v>6</v>
      </c>
      <c r="D18" s="253">
        <v>9</v>
      </c>
      <c r="H18" s="254"/>
      <c r="I18" s="254"/>
    </row>
    <row r="19" spans="1:9">
      <c r="A19" s="37">
        <v>1976</v>
      </c>
      <c r="B19" s="253">
        <v>4</v>
      </c>
      <c r="C19" s="253">
        <v>6</v>
      </c>
      <c r="D19" s="253">
        <v>10</v>
      </c>
    </row>
    <row r="20" spans="1:9">
      <c r="A20" s="37">
        <v>1977</v>
      </c>
      <c r="B20" s="253">
        <v>4</v>
      </c>
      <c r="C20" s="253">
        <v>6</v>
      </c>
      <c r="D20" s="253">
        <v>6</v>
      </c>
    </row>
    <row r="21" spans="1:9">
      <c r="A21" s="37">
        <v>1978</v>
      </c>
      <c r="B21" s="253">
        <v>5</v>
      </c>
      <c r="C21" s="253">
        <v>7</v>
      </c>
      <c r="D21" s="253">
        <v>11</v>
      </c>
    </row>
    <row r="22" spans="1:9">
      <c r="A22" s="37">
        <v>1979</v>
      </c>
      <c r="B22" s="253">
        <v>5</v>
      </c>
      <c r="C22" s="253">
        <v>7.5</v>
      </c>
      <c r="D22" s="253">
        <v>11</v>
      </c>
    </row>
    <row r="23" spans="1:9">
      <c r="A23" s="37">
        <v>1980</v>
      </c>
      <c r="B23" s="253">
        <v>6</v>
      </c>
      <c r="C23" s="253">
        <v>7.5</v>
      </c>
      <c r="D23" s="253">
        <v>9.5</v>
      </c>
    </row>
    <row r="24" spans="1:9">
      <c r="A24" s="37">
        <v>1981</v>
      </c>
      <c r="B24" s="253">
        <v>6</v>
      </c>
      <c r="C24" s="253">
        <v>7.75</v>
      </c>
      <c r="D24" s="253">
        <v>10</v>
      </c>
      <c r="E24" s="255"/>
    </row>
    <row r="25" spans="1:9">
      <c r="A25" s="37">
        <v>1982</v>
      </c>
      <c r="B25" s="253">
        <v>7.5</v>
      </c>
      <c r="C25" s="253">
        <v>10.25</v>
      </c>
      <c r="D25" s="253">
        <v>11.75</v>
      </c>
      <c r="E25" s="256"/>
    </row>
    <row r="26" spans="1:9">
      <c r="A26" s="37">
        <v>1983</v>
      </c>
      <c r="B26" s="253">
        <v>7.5</v>
      </c>
      <c r="C26" s="253">
        <v>10</v>
      </c>
      <c r="D26" s="253">
        <v>11.5</v>
      </c>
      <c r="E26" s="256"/>
    </row>
    <row r="27" spans="1:9">
      <c r="A27" s="37">
        <v>1984</v>
      </c>
      <c r="B27" s="253">
        <v>9.5</v>
      </c>
      <c r="C27" s="253">
        <v>12.5</v>
      </c>
      <c r="D27" s="253">
        <v>13</v>
      </c>
      <c r="E27" s="256"/>
    </row>
    <row r="28" spans="1:9">
      <c r="A28" s="37">
        <v>1985</v>
      </c>
      <c r="B28" s="253">
        <v>9.5</v>
      </c>
      <c r="C28" s="253">
        <v>9.25</v>
      </c>
      <c r="D28" s="253">
        <v>11.75</v>
      </c>
      <c r="E28" s="256"/>
    </row>
    <row r="29" spans="1:9">
      <c r="A29" s="37">
        <v>1986</v>
      </c>
      <c r="B29" s="253">
        <v>9.5</v>
      </c>
      <c r="C29" s="253">
        <v>10.5</v>
      </c>
      <c r="D29" s="253">
        <v>12</v>
      </c>
      <c r="E29" s="255"/>
      <c r="F29" s="255"/>
    </row>
    <row r="30" spans="1:9">
      <c r="A30" s="37">
        <v>1987</v>
      </c>
      <c r="B30" s="253">
        <v>14</v>
      </c>
      <c r="C30" s="253">
        <v>17.5</v>
      </c>
      <c r="D30" s="253">
        <v>19.2</v>
      </c>
    </row>
    <row r="31" spans="1:9">
      <c r="A31" s="37">
        <v>1988</v>
      </c>
      <c r="B31" s="253">
        <v>14.5</v>
      </c>
      <c r="C31" s="253">
        <v>16.5</v>
      </c>
      <c r="D31" s="253">
        <v>17.600000000000001</v>
      </c>
      <c r="E31" s="259"/>
      <c r="F31" s="259"/>
      <c r="G31" s="259"/>
    </row>
    <row r="32" spans="1:9">
      <c r="A32" s="37">
        <v>1989</v>
      </c>
      <c r="B32" s="253">
        <v>16.399999999999999</v>
      </c>
      <c r="C32" s="253">
        <v>26.8</v>
      </c>
      <c r="D32" s="253">
        <v>24.6</v>
      </c>
      <c r="E32" s="259"/>
      <c r="F32" s="259"/>
      <c r="G32" s="259"/>
    </row>
    <row r="33" spans="1:7">
      <c r="A33" s="37">
        <v>1990</v>
      </c>
      <c r="B33" s="253">
        <v>18.8</v>
      </c>
      <c r="C33" s="253">
        <v>25.5</v>
      </c>
      <c r="D33" s="253">
        <v>27.7</v>
      </c>
      <c r="E33" s="258"/>
    </row>
    <row r="34" spans="1:7">
      <c r="A34" s="37">
        <v>1991</v>
      </c>
      <c r="B34" s="253">
        <v>14.29</v>
      </c>
      <c r="C34" s="253">
        <v>20.010000000000002</v>
      </c>
      <c r="D34" s="253">
        <v>20.8</v>
      </c>
      <c r="E34" s="255"/>
    </row>
    <row r="35" spans="1:7">
      <c r="A35" s="37">
        <v>1992</v>
      </c>
      <c r="B35" s="253">
        <v>16.100000000000001</v>
      </c>
      <c r="C35" s="253">
        <v>29.8</v>
      </c>
      <c r="D35" s="253">
        <v>31.2</v>
      </c>
      <c r="E35" s="259"/>
    </row>
    <row r="36" spans="1:7">
      <c r="A36" s="37">
        <v>1993</v>
      </c>
      <c r="B36" s="253">
        <v>16.66</v>
      </c>
      <c r="C36" s="253">
        <v>18.32</v>
      </c>
      <c r="D36" s="253">
        <v>36.090000000000003</v>
      </c>
    </row>
    <row r="37" spans="1:7">
      <c r="A37" s="37">
        <v>1994</v>
      </c>
      <c r="B37" s="253">
        <v>13.5</v>
      </c>
      <c r="C37" s="253">
        <v>21</v>
      </c>
      <c r="D37" s="253">
        <v>21</v>
      </c>
      <c r="E37" s="259"/>
      <c r="F37" s="259"/>
      <c r="G37" s="259"/>
    </row>
    <row r="38" spans="1:7">
      <c r="A38" s="37">
        <v>1995</v>
      </c>
      <c r="B38" s="253">
        <v>12.61</v>
      </c>
      <c r="C38" s="253">
        <v>20.18</v>
      </c>
      <c r="D38" s="253">
        <v>20.79</v>
      </c>
    </row>
    <row r="39" spans="1:7">
      <c r="A39" s="37">
        <v>1996</v>
      </c>
      <c r="B39" s="253">
        <v>11.69</v>
      </c>
      <c r="C39" s="253">
        <v>19.734999999999999</v>
      </c>
      <c r="D39" s="253">
        <v>20.857500000000002</v>
      </c>
    </row>
    <row r="40" spans="1:7">
      <c r="A40" s="37">
        <v>1997</v>
      </c>
      <c r="B40" s="253">
        <v>4.7949999999999999</v>
      </c>
      <c r="C40" s="253">
        <v>13.5425</v>
      </c>
      <c r="D40" s="253">
        <v>23.315000000000001</v>
      </c>
    </row>
    <row r="41" spans="1:7">
      <c r="A41" s="37">
        <v>1998</v>
      </c>
      <c r="B41" s="253">
        <v>5.49</v>
      </c>
      <c r="C41" s="253">
        <v>18.2925</v>
      </c>
      <c r="D41" s="253">
        <v>21.337499999999999</v>
      </c>
      <c r="E41" s="1030"/>
    </row>
    <row r="42" spans="1:7" s="536" customFormat="1">
      <c r="A42" s="37">
        <v>1999</v>
      </c>
      <c r="B42" s="253">
        <v>5.33</v>
      </c>
      <c r="C42" s="253">
        <v>21.32</v>
      </c>
      <c r="D42" s="253">
        <v>27.19</v>
      </c>
      <c r="E42" s="1030"/>
    </row>
    <row r="43" spans="1:7" s="536" customFormat="1">
      <c r="A43" s="37">
        <v>2000</v>
      </c>
      <c r="B43" s="253">
        <v>5.29</v>
      </c>
      <c r="C43" s="253">
        <v>17.98</v>
      </c>
      <c r="D43" s="253">
        <v>21.55</v>
      </c>
    </row>
    <row r="44" spans="1:7" s="536" customFormat="1">
      <c r="A44" s="37">
        <v>2001</v>
      </c>
      <c r="B44" s="253">
        <v>5.49</v>
      </c>
      <c r="C44" s="253">
        <v>18.2925</v>
      </c>
      <c r="D44" s="253">
        <v>21.337499999999999</v>
      </c>
    </row>
    <row r="45" spans="1:7" s="536" customFormat="1">
      <c r="A45" s="37">
        <v>2002</v>
      </c>
      <c r="B45" s="253">
        <v>4.1500000000000004</v>
      </c>
      <c r="C45" s="253">
        <v>24.85</v>
      </c>
      <c r="D45" s="253">
        <v>30.19</v>
      </c>
    </row>
    <row r="46" spans="1:7">
      <c r="A46" s="37">
        <v>2003</v>
      </c>
      <c r="B46" s="253">
        <v>4.1100000000000003</v>
      </c>
      <c r="C46" s="253">
        <v>20.71</v>
      </c>
      <c r="D46" s="253">
        <v>22.88</v>
      </c>
    </row>
    <row r="47" spans="1:7">
      <c r="A47" s="37">
        <v>2004</v>
      </c>
      <c r="B47" s="253">
        <v>4.1900000000000004</v>
      </c>
      <c r="C47" s="253">
        <v>19.18</v>
      </c>
      <c r="D47" s="253">
        <v>20.82</v>
      </c>
    </row>
    <row r="48" spans="1:7">
      <c r="A48" s="37">
        <v>2005</v>
      </c>
      <c r="B48" s="253">
        <v>3.83</v>
      </c>
      <c r="C48" s="253">
        <v>17.95</v>
      </c>
      <c r="D48" s="253">
        <v>19.489999999999998</v>
      </c>
    </row>
    <row r="49" spans="1:4">
      <c r="A49" s="37">
        <v>2006</v>
      </c>
      <c r="B49" s="253">
        <v>3.14</v>
      </c>
      <c r="C49" s="253">
        <v>17.260000000000002</v>
      </c>
      <c r="D49" s="253">
        <v>18.7</v>
      </c>
    </row>
    <row r="50" spans="1:4">
      <c r="A50" s="37">
        <v>2007</v>
      </c>
      <c r="B50" s="253">
        <v>3.5449999999999999</v>
      </c>
      <c r="C50" s="253">
        <v>16.9375</v>
      </c>
      <c r="D50" s="253">
        <v>18.362499999999997</v>
      </c>
    </row>
    <row r="51" spans="1:4">
      <c r="A51" s="37">
        <v>2008</v>
      </c>
      <c r="B51" s="253">
        <v>2.8351051735668453</v>
      </c>
      <c r="C51" s="253">
        <v>15.135431097964885</v>
      </c>
      <c r="D51" s="253">
        <v>18.697428306790965</v>
      </c>
    </row>
    <row r="52" spans="1:4">
      <c r="A52" s="37">
        <v>2009</v>
      </c>
      <c r="B52" s="253">
        <v>2.6758333333333333</v>
      </c>
      <c r="C52" s="253">
        <v>18.990833333333335</v>
      </c>
      <c r="D52" s="253">
        <v>22.622500000000002</v>
      </c>
    </row>
    <row r="53" spans="1:4">
      <c r="A53" s="37">
        <v>2010</v>
      </c>
      <c r="B53" s="253">
        <v>2.2054760160644169</v>
      </c>
      <c r="C53" s="253">
        <v>17.585619776284673</v>
      </c>
      <c r="D53" s="253">
        <v>22.50885890118548</v>
      </c>
    </row>
    <row r="54" spans="1:4">
      <c r="A54" s="37" t="s">
        <v>54</v>
      </c>
      <c r="B54" s="253">
        <v>3.2252458492491436</v>
      </c>
      <c r="C54" s="253">
        <v>18.862684160327294</v>
      </c>
      <c r="D54" s="253">
        <v>23.239963419607999</v>
      </c>
    </row>
    <row r="55" spans="1:4">
      <c r="A55" s="37" t="s">
        <v>55</v>
      </c>
      <c r="B55" s="253">
        <v>2.6030135378162043</v>
      </c>
      <c r="C55" s="253">
        <v>18.4918183963796</v>
      </c>
      <c r="D55" s="253">
        <v>22.688108838681615</v>
      </c>
    </row>
    <row r="56" spans="1:4">
      <c r="A56" s="37" t="s">
        <v>56</v>
      </c>
      <c r="B56" s="253">
        <v>1.5036280312257242</v>
      </c>
      <c r="C56" s="253">
        <v>16.983417618075887</v>
      </c>
      <c r="D56" s="253">
        <v>22.259718675132234</v>
      </c>
    </row>
    <row r="57" spans="1:4">
      <c r="A57" s="37" t="s">
        <v>57</v>
      </c>
      <c r="B57" s="253">
        <v>1.4900166459665953</v>
      </c>
      <c r="C57" s="253">
        <v>16.004558930355913</v>
      </c>
      <c r="D57" s="253">
        <v>21.847644671320065</v>
      </c>
    </row>
    <row r="58" spans="1:4">
      <c r="A58" s="37">
        <v>2011</v>
      </c>
      <c r="B58" s="253">
        <v>1.4326146365649115</v>
      </c>
      <c r="C58" s="253">
        <v>16.017555778160496</v>
      </c>
      <c r="D58" s="253">
        <v>22.387026760779072</v>
      </c>
    </row>
    <row r="59" spans="1:4">
      <c r="A59" s="37" t="s">
        <v>54</v>
      </c>
      <c r="B59" s="253">
        <v>1.4678244724127172</v>
      </c>
      <c r="C59" s="253">
        <v>15.763047385025134</v>
      </c>
      <c r="D59" s="253">
        <v>21.882877360667646</v>
      </c>
    </row>
    <row r="60" spans="1:4">
      <c r="A60" s="37" t="s">
        <v>55</v>
      </c>
      <c r="B60" s="253">
        <v>1.4102905787877755</v>
      </c>
      <c r="C60" s="253">
        <v>15.776574228119017</v>
      </c>
      <c r="D60" s="253">
        <v>22.109374624484662</v>
      </c>
    </row>
    <row r="61" spans="1:4">
      <c r="A61" s="37" t="s">
        <v>56</v>
      </c>
      <c r="B61" s="253">
        <v>1.4463673730592548</v>
      </c>
      <c r="C61" s="253">
        <v>15.841984232431306</v>
      </c>
      <c r="D61" s="253">
        <v>22.261186428396829</v>
      </c>
    </row>
    <row r="62" spans="1:4" ht="15" thickBot="1">
      <c r="A62" s="45" t="s">
        <v>57</v>
      </c>
      <c r="B62" s="1091">
        <v>1.4059761219998983</v>
      </c>
      <c r="C62" s="1091">
        <v>16.68861726706653</v>
      </c>
      <c r="D62" s="1091">
        <v>23.294668629567152</v>
      </c>
    </row>
    <row r="63" spans="1:4">
      <c r="A63" s="610" t="s">
        <v>58</v>
      </c>
      <c r="B63" s="673"/>
      <c r="C63" s="673"/>
      <c r="D63" s="674"/>
    </row>
    <row r="64" spans="1:4" ht="15">
      <c r="A64" s="610" t="s">
        <v>939</v>
      </c>
      <c r="B64" s="610"/>
      <c r="C64" s="610"/>
      <c r="D64" s="610"/>
    </row>
    <row r="65" spans="1:4">
      <c r="A65" s="675" t="s">
        <v>911</v>
      </c>
      <c r="B65" s="673"/>
      <c r="C65" s="673"/>
      <c r="D65" s="673"/>
    </row>
    <row r="66" spans="1:4">
      <c r="A66" s="428"/>
      <c r="B66" s="673"/>
      <c r="C66" s="673"/>
      <c r="D66" s="673"/>
    </row>
    <row r="67" spans="1:4">
      <c r="B67" s="40"/>
      <c r="D67" s="40"/>
    </row>
    <row r="68" spans="1:4">
      <c r="B68" s="40"/>
      <c r="C68" s="40"/>
      <c r="D68" s="40"/>
    </row>
    <row r="69" spans="1:4">
      <c r="B69" s="40"/>
      <c r="C69" s="40"/>
      <c r="D69" s="40"/>
    </row>
    <row r="71" spans="1:4">
      <c r="C71" s="260"/>
    </row>
  </sheetData>
  <printOptions horizontalCentered="1"/>
  <pageMargins left="0.88" right="0.75" top="0.75" bottom="0.5" header="0.46" footer="0"/>
  <pageSetup paperSize="9" scale="8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73"/>
  <sheetViews>
    <sheetView view="pageBreakPreview" zoomScaleNormal="75" workbookViewId="0">
      <pane xSplit="1" ySplit="3" topLeftCell="B4" activePane="bottomRight" state="frozen"/>
      <selection activeCell="C1" sqref="C1"/>
      <selection pane="topRight" activeCell="D1" sqref="D1"/>
      <selection pane="bottomLeft" activeCell="C8" sqref="C8"/>
      <selection pane="bottomRight" activeCell="B4" sqref="B4"/>
    </sheetView>
  </sheetViews>
  <sheetFormatPr defaultRowHeight="14.25"/>
  <cols>
    <col min="1" max="1" width="12.7109375" style="40" customWidth="1"/>
    <col min="2" max="2" width="10.5703125" style="54" customWidth="1"/>
    <col min="3" max="3" width="13" style="54" customWidth="1"/>
    <col min="4" max="4" width="24.28515625" style="54" bestFit="1" customWidth="1"/>
    <col min="5" max="5" width="13.42578125" style="54" customWidth="1"/>
    <col min="6" max="6" width="14.5703125" style="40" customWidth="1"/>
    <col min="7" max="7" width="14" style="54" customWidth="1"/>
    <col min="8" max="16384" width="9.140625" style="54"/>
  </cols>
  <sheetData>
    <row r="1" spans="1:7" s="537" customFormat="1" ht="17.100000000000001" customHeight="1" thickBot="1">
      <c r="A1" s="648" t="s">
        <v>904</v>
      </c>
      <c r="B1" s="648"/>
      <c r="C1" s="648"/>
      <c r="D1" s="648"/>
      <c r="E1" s="648"/>
      <c r="F1" s="677"/>
    </row>
    <row r="2" spans="1:7" ht="15" customHeight="1">
      <c r="A2" s="559" t="s">
        <v>383</v>
      </c>
      <c r="B2" s="1319" t="s">
        <v>940</v>
      </c>
      <c r="C2" s="1319"/>
      <c r="D2" s="678" t="s">
        <v>941</v>
      </c>
      <c r="E2" s="1319" t="s">
        <v>942</v>
      </c>
      <c r="F2" s="1310"/>
      <c r="G2" s="186"/>
    </row>
    <row r="3" spans="1:7" ht="29.25" customHeight="1" thickBot="1">
      <c r="A3" s="679"/>
      <c r="B3" s="680" t="s">
        <v>384</v>
      </c>
      <c r="C3" s="681" t="s">
        <v>385</v>
      </c>
      <c r="D3" s="680" t="s">
        <v>386</v>
      </c>
      <c r="E3" s="682" t="s">
        <v>384</v>
      </c>
      <c r="F3" s="681" t="s">
        <v>387</v>
      </c>
    </row>
    <row r="4" spans="1:7">
      <c r="A4" s="37">
        <v>1960</v>
      </c>
      <c r="B4" s="53">
        <v>0</v>
      </c>
      <c r="C4" s="53"/>
      <c r="D4" s="1241"/>
      <c r="E4" s="1242">
        <v>83.2</v>
      </c>
      <c r="F4" s="1242"/>
    </row>
    <row r="5" spans="1:7">
      <c r="A5" s="37">
        <v>1961</v>
      </c>
      <c r="B5" s="53">
        <v>0</v>
      </c>
      <c r="C5" s="53"/>
      <c r="D5" s="1241"/>
      <c r="E5" s="1242">
        <v>78</v>
      </c>
      <c r="F5" s="1242"/>
    </row>
    <row r="6" spans="1:7">
      <c r="A6" s="37">
        <v>1962</v>
      </c>
      <c r="B6" s="1242">
        <v>29.1</v>
      </c>
      <c r="C6" s="1242"/>
      <c r="D6" s="1241"/>
      <c r="E6" s="1242">
        <v>88.6</v>
      </c>
      <c r="F6" s="1242"/>
    </row>
    <row r="7" spans="1:7">
      <c r="A7" s="37">
        <v>1963</v>
      </c>
      <c r="B7" s="1242">
        <v>31</v>
      </c>
      <c r="C7" s="1242"/>
      <c r="D7" s="1241"/>
      <c r="E7" s="1242">
        <v>93.3</v>
      </c>
      <c r="F7" s="1242"/>
    </row>
    <row r="8" spans="1:7">
      <c r="A8" s="37">
        <v>1964</v>
      </c>
      <c r="B8" s="1242">
        <v>31.3</v>
      </c>
      <c r="C8" s="1242">
        <v>25</v>
      </c>
      <c r="D8" s="1241"/>
      <c r="E8" s="1242">
        <v>106.4</v>
      </c>
      <c r="F8" s="1242"/>
    </row>
    <row r="9" spans="1:7">
      <c r="A9" s="37">
        <v>1965</v>
      </c>
      <c r="B9" s="1242">
        <v>34.4</v>
      </c>
      <c r="C9" s="1242">
        <v>25</v>
      </c>
      <c r="D9" s="1241"/>
      <c r="E9" s="1242">
        <v>101.9</v>
      </c>
      <c r="F9" s="1242"/>
    </row>
    <row r="10" spans="1:7">
      <c r="A10" s="37">
        <v>1966</v>
      </c>
      <c r="B10" s="1242">
        <v>40.200000000000003</v>
      </c>
      <c r="C10" s="1242">
        <v>25</v>
      </c>
      <c r="D10" s="1241"/>
      <c r="E10" s="1242">
        <v>100.3</v>
      </c>
      <c r="F10" s="1242"/>
    </row>
    <row r="11" spans="1:7">
      <c r="A11" s="37">
        <v>1967</v>
      </c>
      <c r="B11" s="1242">
        <v>72.599999999999994</v>
      </c>
      <c r="C11" s="1242"/>
      <c r="D11" s="1241"/>
      <c r="E11" s="1242">
        <v>40.200000000000003</v>
      </c>
      <c r="F11" s="1242"/>
    </row>
    <row r="12" spans="1:7">
      <c r="A12" s="37">
        <v>1968</v>
      </c>
      <c r="B12" s="1242">
        <v>90.7</v>
      </c>
      <c r="C12" s="1242"/>
      <c r="D12" s="1241"/>
      <c r="E12" s="1242">
        <v>72.599999999999994</v>
      </c>
      <c r="F12" s="1242"/>
    </row>
    <row r="13" spans="1:7">
      <c r="A13" s="37">
        <v>1969</v>
      </c>
      <c r="B13" s="1242">
        <v>89.5</v>
      </c>
      <c r="C13" s="1242"/>
      <c r="D13" s="1241"/>
      <c r="E13" s="1242">
        <v>91.7</v>
      </c>
      <c r="F13" s="1242"/>
    </row>
    <row r="14" spans="1:7">
      <c r="A14" s="37">
        <v>1970</v>
      </c>
      <c r="B14" s="1242">
        <v>94.5</v>
      </c>
      <c r="C14" s="1242"/>
      <c r="D14" s="1243"/>
      <c r="E14" s="1242">
        <v>51.3</v>
      </c>
      <c r="F14" s="1242"/>
    </row>
    <row r="15" spans="1:7">
      <c r="A15" s="37">
        <v>1971</v>
      </c>
      <c r="B15" s="1242">
        <v>73.7</v>
      </c>
      <c r="C15" s="1242"/>
      <c r="D15" s="1243"/>
      <c r="E15" s="1242">
        <v>68.2</v>
      </c>
      <c r="F15" s="1242"/>
    </row>
    <row r="16" spans="1:7">
      <c r="A16" s="37">
        <v>1972</v>
      </c>
      <c r="B16" s="1242">
        <v>61.8</v>
      </c>
      <c r="C16" s="1242"/>
      <c r="D16" s="1243"/>
      <c r="E16" s="1242">
        <v>74.2</v>
      </c>
      <c r="F16" s="1242"/>
    </row>
    <row r="17" spans="1:6">
      <c r="A17" s="37">
        <v>1973</v>
      </c>
      <c r="B17" s="1242">
        <v>63.8</v>
      </c>
      <c r="C17" s="1242"/>
      <c r="D17" s="1243"/>
      <c r="E17" s="1242">
        <v>69.8</v>
      </c>
      <c r="F17" s="1242"/>
    </row>
    <row r="18" spans="1:6">
      <c r="A18" s="37">
        <v>1974</v>
      </c>
      <c r="B18" s="1242">
        <v>65</v>
      </c>
      <c r="C18" s="1242"/>
      <c r="D18" s="1243"/>
      <c r="E18" s="1242">
        <v>61.6</v>
      </c>
      <c r="F18" s="1242"/>
    </row>
    <row r="19" spans="1:6">
      <c r="A19" s="37">
        <v>1975</v>
      </c>
      <c r="B19" s="1242">
        <v>68.5</v>
      </c>
      <c r="C19" s="1242"/>
      <c r="D19" s="1243"/>
      <c r="E19" s="1242">
        <v>51.1</v>
      </c>
      <c r="F19" s="1242"/>
    </row>
    <row r="20" spans="1:6">
      <c r="A20" s="37">
        <v>1976</v>
      </c>
      <c r="B20" s="1242">
        <v>59.1</v>
      </c>
      <c r="C20" s="1242"/>
      <c r="D20" s="1243"/>
      <c r="E20" s="1242">
        <v>48.3</v>
      </c>
      <c r="F20" s="1242"/>
    </row>
    <row r="21" spans="1:6">
      <c r="A21" s="37">
        <v>1977</v>
      </c>
      <c r="B21" s="1242">
        <v>52.7</v>
      </c>
      <c r="C21" s="1242"/>
      <c r="D21" s="1243"/>
      <c r="E21" s="1242">
        <v>53</v>
      </c>
      <c r="F21" s="1242"/>
    </row>
    <row r="22" spans="1:6">
      <c r="A22" s="37">
        <v>1978</v>
      </c>
      <c r="B22" s="1242">
        <v>38.4</v>
      </c>
      <c r="C22" s="1242"/>
      <c r="D22" s="1243"/>
      <c r="E22" s="1242">
        <v>68.599999999999994</v>
      </c>
      <c r="F22" s="1242"/>
    </row>
    <row r="23" spans="1:6">
      <c r="A23" s="37">
        <v>1979</v>
      </c>
      <c r="B23" s="1242">
        <v>45.1</v>
      </c>
      <c r="C23" s="1242"/>
      <c r="D23" s="1243"/>
      <c r="E23" s="1242">
        <v>70.3</v>
      </c>
      <c r="F23" s="1242"/>
    </row>
    <row r="24" spans="1:6">
      <c r="A24" s="37">
        <v>1980</v>
      </c>
      <c r="B24" s="1242">
        <v>47.6</v>
      </c>
      <c r="C24" s="1242"/>
      <c r="D24" s="1241"/>
      <c r="E24" s="1242">
        <v>66.7</v>
      </c>
      <c r="F24" s="1242"/>
    </row>
    <row r="25" spans="1:6">
      <c r="A25" s="37">
        <v>1981</v>
      </c>
      <c r="B25" s="1242">
        <v>38.5</v>
      </c>
      <c r="C25" s="1242"/>
      <c r="D25" s="1241"/>
      <c r="E25" s="1242">
        <v>74.5</v>
      </c>
      <c r="F25" s="1242"/>
    </row>
    <row r="26" spans="1:6">
      <c r="A26" s="37">
        <v>1982</v>
      </c>
      <c r="B26" s="1242">
        <v>40.5</v>
      </c>
      <c r="C26" s="1242"/>
      <c r="D26" s="1241"/>
      <c r="E26" s="1242">
        <v>84.6</v>
      </c>
      <c r="F26" s="1242"/>
    </row>
    <row r="27" spans="1:6">
      <c r="A27" s="37">
        <v>1983</v>
      </c>
      <c r="B27" s="1242">
        <v>54.7</v>
      </c>
      <c r="C27" s="1242"/>
      <c r="D27" s="1243"/>
      <c r="E27" s="1242">
        <v>83.8</v>
      </c>
      <c r="F27" s="1242"/>
    </row>
    <row r="28" spans="1:6">
      <c r="A28" s="37">
        <v>1984</v>
      </c>
      <c r="B28" s="1242">
        <v>65.099999999999994</v>
      </c>
      <c r="C28" s="1242"/>
      <c r="D28" s="1243"/>
      <c r="E28" s="1242">
        <v>81.900000000000006</v>
      </c>
      <c r="F28" s="1242"/>
    </row>
    <row r="29" spans="1:6">
      <c r="A29" s="37">
        <v>1985</v>
      </c>
      <c r="B29" s="1242">
        <v>65</v>
      </c>
      <c r="C29" s="1242"/>
      <c r="D29" s="1243"/>
      <c r="E29" s="1242">
        <v>66.900000000000006</v>
      </c>
      <c r="F29" s="1242"/>
    </row>
    <row r="30" spans="1:6">
      <c r="A30" s="37">
        <v>1986</v>
      </c>
      <c r="B30" s="1242">
        <v>36.4</v>
      </c>
      <c r="C30" s="1242"/>
      <c r="D30" s="1243"/>
      <c r="E30" s="1242">
        <v>83.2</v>
      </c>
      <c r="F30" s="1242"/>
    </row>
    <row r="31" spans="1:6">
      <c r="A31" s="37">
        <v>1987</v>
      </c>
      <c r="B31" s="1242">
        <v>46.5</v>
      </c>
      <c r="C31" s="1242"/>
      <c r="D31" s="1243"/>
      <c r="E31" s="1242">
        <v>72.900000000000006</v>
      </c>
      <c r="F31" s="1242"/>
    </row>
    <row r="32" spans="1:6">
      <c r="A32" s="37">
        <v>1988</v>
      </c>
      <c r="B32" s="1242">
        <v>45</v>
      </c>
      <c r="C32" s="1242"/>
      <c r="D32" s="1243"/>
      <c r="E32" s="1242">
        <v>66.900000000000006</v>
      </c>
      <c r="F32" s="1242"/>
    </row>
    <row r="33" spans="1:6">
      <c r="A33" s="37">
        <v>1989</v>
      </c>
      <c r="B33" s="1242">
        <v>40.299999999999997</v>
      </c>
      <c r="C33" s="1242"/>
      <c r="D33" s="1243"/>
      <c r="E33" s="1242">
        <v>80.400000000000006</v>
      </c>
      <c r="F33" s="1242"/>
    </row>
    <row r="34" spans="1:6">
      <c r="A34" s="37">
        <v>1990</v>
      </c>
      <c r="B34" s="1242">
        <v>44.3</v>
      </c>
      <c r="C34" s="1242"/>
      <c r="D34" s="1243"/>
      <c r="E34" s="1242">
        <v>66.5</v>
      </c>
      <c r="F34" s="1242"/>
    </row>
    <row r="35" spans="1:6">
      <c r="A35" s="37">
        <v>1991</v>
      </c>
      <c r="B35" s="1242">
        <v>38.6</v>
      </c>
      <c r="C35" s="1242"/>
      <c r="D35" s="1243"/>
      <c r="E35" s="1242">
        <v>59.8</v>
      </c>
      <c r="F35" s="1242"/>
    </row>
    <row r="36" spans="1:6">
      <c r="A36" s="37">
        <v>1992</v>
      </c>
      <c r="B36" s="1242">
        <v>29.1</v>
      </c>
      <c r="C36" s="1242"/>
      <c r="D36" s="1241"/>
      <c r="E36" s="1242">
        <v>55.2</v>
      </c>
      <c r="F36" s="1242"/>
    </row>
    <row r="37" spans="1:6">
      <c r="A37" s="37">
        <v>1993</v>
      </c>
      <c r="B37" s="1242">
        <v>42.2</v>
      </c>
      <c r="C37" s="1242"/>
      <c r="D37" s="1241"/>
      <c r="E37" s="1242">
        <v>42.9</v>
      </c>
      <c r="F37" s="1242"/>
    </row>
    <row r="38" spans="1:6">
      <c r="A38" s="37">
        <v>1994</v>
      </c>
      <c r="B38" s="1242">
        <v>48.5</v>
      </c>
      <c r="C38" s="1242"/>
      <c r="D38" s="1241"/>
      <c r="E38" s="1242">
        <v>60.9</v>
      </c>
      <c r="F38" s="1242"/>
    </row>
    <row r="39" spans="1:6">
      <c r="A39" s="37">
        <v>1995</v>
      </c>
      <c r="B39" s="1242">
        <v>33.1</v>
      </c>
      <c r="C39" s="1242"/>
      <c r="D39" s="1243"/>
      <c r="E39" s="1242">
        <v>73.3</v>
      </c>
      <c r="F39" s="1242"/>
    </row>
    <row r="40" spans="1:6">
      <c r="A40" s="37">
        <v>1996</v>
      </c>
      <c r="B40" s="1242">
        <v>43.1</v>
      </c>
      <c r="C40" s="1242"/>
      <c r="D40" s="1243"/>
      <c r="E40" s="1242">
        <v>72.900000000000006</v>
      </c>
      <c r="F40" s="1242"/>
    </row>
    <row r="41" spans="1:6">
      <c r="A41" s="37">
        <v>1997</v>
      </c>
      <c r="B41" s="1242">
        <v>40.200000000000003</v>
      </c>
      <c r="C41" s="1242"/>
      <c r="D41" s="1243"/>
      <c r="E41" s="1242">
        <v>76.599999999999994</v>
      </c>
      <c r="F41" s="1242"/>
    </row>
    <row r="42" spans="1:6">
      <c r="A42" s="37">
        <v>1998</v>
      </c>
      <c r="B42" s="1242">
        <v>46.8</v>
      </c>
      <c r="C42" s="1242"/>
      <c r="D42" s="1243"/>
      <c r="E42" s="1242">
        <v>74.400000000000006</v>
      </c>
      <c r="F42" s="1242"/>
    </row>
    <row r="43" spans="1:6" s="199" customFormat="1">
      <c r="A43" s="37">
        <v>1999</v>
      </c>
      <c r="B43" s="1242">
        <v>61</v>
      </c>
      <c r="C43" s="1242"/>
      <c r="D43" s="1243"/>
      <c r="E43" s="1242">
        <v>54.6</v>
      </c>
      <c r="F43" s="1242"/>
    </row>
    <row r="44" spans="1:6" s="199" customFormat="1">
      <c r="A44" s="37">
        <v>2000</v>
      </c>
      <c r="B44" s="1242">
        <v>64.099999999999994</v>
      </c>
      <c r="C44" s="1242"/>
      <c r="D44" s="1243"/>
      <c r="E44" s="1242">
        <v>51</v>
      </c>
      <c r="F44" s="1242"/>
    </row>
    <row r="45" spans="1:6" s="199" customFormat="1">
      <c r="A45" s="37">
        <v>2001</v>
      </c>
      <c r="B45" s="1242">
        <v>52.9</v>
      </c>
      <c r="C45" s="1242"/>
      <c r="D45" s="1243"/>
      <c r="E45" s="1242">
        <v>65.625</v>
      </c>
      <c r="F45" s="1242"/>
    </row>
    <row r="46" spans="1:6" s="199" customFormat="1">
      <c r="A46" s="37">
        <v>2002</v>
      </c>
      <c r="B46" s="1242">
        <v>52.45</v>
      </c>
      <c r="C46" s="1242"/>
      <c r="D46" s="1243"/>
      <c r="E46" s="1242">
        <v>62.774999999999999</v>
      </c>
      <c r="F46" s="1242"/>
    </row>
    <row r="47" spans="1:6">
      <c r="A47" s="37">
        <v>2003</v>
      </c>
      <c r="B47" s="1242">
        <v>50.9</v>
      </c>
      <c r="C47" s="1242"/>
      <c r="D47" s="1243"/>
      <c r="E47" s="1242">
        <v>61.85</v>
      </c>
      <c r="F47" s="1242"/>
    </row>
    <row r="48" spans="1:6">
      <c r="A48" s="37">
        <v>2004</v>
      </c>
      <c r="B48" s="1242">
        <v>50.475000000000001</v>
      </c>
      <c r="C48" s="1242"/>
      <c r="D48" s="1241"/>
      <c r="E48" s="1242">
        <v>68.625</v>
      </c>
      <c r="F48" s="1242"/>
    </row>
    <row r="49" spans="1:6">
      <c r="A49" s="37">
        <v>2005</v>
      </c>
      <c r="B49" s="1242">
        <v>50.174999999999997</v>
      </c>
      <c r="C49" s="1242"/>
      <c r="D49" s="1241"/>
      <c r="E49" s="1242">
        <v>70.8</v>
      </c>
      <c r="F49" s="1242"/>
    </row>
    <row r="50" spans="1:6">
      <c r="A50" s="37">
        <v>2006</v>
      </c>
      <c r="B50" s="1242">
        <v>55.7</v>
      </c>
      <c r="C50" s="1242"/>
      <c r="D50" s="1241"/>
      <c r="E50" s="1242">
        <v>63.6</v>
      </c>
      <c r="F50" s="1242"/>
    </row>
    <row r="51" spans="1:6">
      <c r="A51" s="37">
        <v>2007</v>
      </c>
      <c r="B51" s="1242">
        <v>48.75</v>
      </c>
      <c r="C51" s="1242">
        <v>40</v>
      </c>
      <c r="D51" s="1243"/>
      <c r="E51" s="1242">
        <v>70.774999999999991</v>
      </c>
      <c r="F51" s="1242">
        <v>80</v>
      </c>
    </row>
    <row r="52" spans="1:6">
      <c r="A52" s="37">
        <v>2008</v>
      </c>
      <c r="B52" s="1242">
        <v>44.253875688862223</v>
      </c>
      <c r="C52" s="1242">
        <v>35</v>
      </c>
      <c r="D52" s="1243">
        <v>3</v>
      </c>
      <c r="E52" s="1242">
        <v>80.92795900332905</v>
      </c>
      <c r="F52" s="1242">
        <v>80</v>
      </c>
    </row>
    <row r="53" spans="1:6">
      <c r="A53" s="37">
        <v>2009</v>
      </c>
      <c r="B53" s="1242">
        <v>30.7</v>
      </c>
      <c r="C53" s="1242">
        <v>25</v>
      </c>
      <c r="D53" s="1243">
        <v>1.25</v>
      </c>
      <c r="E53" s="1242">
        <v>85.661468669247185</v>
      </c>
      <c r="F53" s="1242">
        <v>80</v>
      </c>
    </row>
    <row r="54" spans="1:6">
      <c r="A54" s="37">
        <v>2010</v>
      </c>
      <c r="B54" s="1242"/>
      <c r="C54" s="1242"/>
      <c r="D54" s="1243"/>
      <c r="E54" s="1242"/>
      <c r="F54" s="1242"/>
    </row>
    <row r="55" spans="1:6">
      <c r="A55" s="37" t="s">
        <v>54</v>
      </c>
      <c r="B55" s="1242">
        <v>30.6</v>
      </c>
      <c r="C55" s="1242">
        <v>25</v>
      </c>
      <c r="D55" s="1243">
        <v>1</v>
      </c>
      <c r="E55" s="1242">
        <v>79.400000000000006</v>
      </c>
      <c r="F55" s="1242">
        <v>80</v>
      </c>
    </row>
    <row r="56" spans="1:6">
      <c r="A56" s="37" t="s">
        <v>55</v>
      </c>
      <c r="B56" s="1242">
        <v>30.3</v>
      </c>
      <c r="C56" s="1242">
        <v>25</v>
      </c>
      <c r="D56" s="1243">
        <v>1</v>
      </c>
      <c r="E56" s="1242">
        <v>78.099999999999994</v>
      </c>
      <c r="F56" s="1242">
        <v>80</v>
      </c>
    </row>
    <row r="57" spans="1:6">
      <c r="A57" s="37" t="s">
        <v>56</v>
      </c>
      <c r="B57" s="1242">
        <v>29.1</v>
      </c>
      <c r="C57" s="1242">
        <v>25</v>
      </c>
      <c r="D57" s="1243">
        <v>1</v>
      </c>
      <c r="E57" s="1242">
        <v>78.7</v>
      </c>
      <c r="F57" s="1242">
        <v>80</v>
      </c>
    </row>
    <row r="58" spans="1:6">
      <c r="A58" s="37" t="s">
        <v>388</v>
      </c>
      <c r="B58" s="1242">
        <v>31.7</v>
      </c>
      <c r="C58" s="1242">
        <v>25</v>
      </c>
      <c r="D58" s="1243">
        <v>1</v>
      </c>
      <c r="E58" s="1242">
        <v>60.6</v>
      </c>
      <c r="F58" s="1242">
        <v>80</v>
      </c>
    </row>
    <row r="59" spans="1:6">
      <c r="A59" s="37">
        <v>2011</v>
      </c>
      <c r="B59" s="1242"/>
      <c r="C59" s="1242"/>
      <c r="D59" s="1243"/>
      <c r="E59" s="1242"/>
      <c r="F59" s="1242"/>
    </row>
    <row r="60" spans="1:6">
      <c r="A60" s="37" t="s">
        <v>54</v>
      </c>
      <c r="B60" s="1242">
        <v>23.307957921142169</v>
      </c>
      <c r="C60" s="1242">
        <v>30</v>
      </c>
      <c r="D60" s="1241">
        <v>1.4930846027446847</v>
      </c>
      <c r="E60" s="1242">
        <v>48.326115373644292</v>
      </c>
      <c r="F60" s="1242">
        <v>80</v>
      </c>
    </row>
    <row r="61" spans="1:6">
      <c r="A61" s="37" t="s">
        <v>55</v>
      </c>
      <c r="B61" s="1242">
        <v>17.899999999999999</v>
      </c>
      <c r="C61" s="1242">
        <v>30</v>
      </c>
      <c r="D61" s="1241">
        <v>3.7514744990374451</v>
      </c>
      <c r="E61" s="1242">
        <v>44.886991491680924</v>
      </c>
      <c r="F61" s="1242">
        <v>80</v>
      </c>
    </row>
    <row r="62" spans="1:6">
      <c r="A62" s="37" t="s">
        <v>56</v>
      </c>
      <c r="B62" s="1242">
        <v>19.957375282733157</v>
      </c>
      <c r="C62" s="1242">
        <v>30</v>
      </c>
      <c r="D62" s="1241">
        <v>4.0033105247290335</v>
      </c>
      <c r="E62" s="1242">
        <v>43.420888245252357</v>
      </c>
      <c r="F62" s="1242">
        <v>80</v>
      </c>
    </row>
    <row r="63" spans="1:6" ht="15" thickBot="1">
      <c r="A63" s="45" t="s">
        <v>388</v>
      </c>
      <c r="B63" s="1244">
        <v>42</v>
      </c>
      <c r="C63" s="1244">
        <v>30</v>
      </c>
      <c r="D63" s="1245">
        <v>8</v>
      </c>
      <c r="E63" s="1244">
        <v>44.773717293033407</v>
      </c>
      <c r="F63" s="1244">
        <v>80</v>
      </c>
    </row>
    <row r="64" spans="1:6">
      <c r="A64" s="610" t="s">
        <v>58</v>
      </c>
      <c r="B64" s="1092"/>
      <c r="C64" s="1093"/>
      <c r="D64" s="1093"/>
      <c r="E64" s="1093"/>
      <c r="F64" s="1093"/>
    </row>
    <row r="65" spans="1:6" ht="15">
      <c r="A65" s="622" t="s">
        <v>1065</v>
      </c>
      <c r="B65" s="1092"/>
      <c r="C65" s="1094"/>
      <c r="D65" s="1095"/>
      <c r="E65" s="1096"/>
      <c r="F65" s="1097"/>
    </row>
    <row r="66" spans="1:6" ht="15">
      <c r="A66" s="622" t="s">
        <v>1066</v>
      </c>
      <c r="B66" s="1092"/>
      <c r="C66" s="1094"/>
      <c r="D66" s="1095"/>
      <c r="E66" s="1096"/>
      <c r="F66" s="1097"/>
    </row>
    <row r="67" spans="1:6" ht="15">
      <c r="A67" s="622" t="s">
        <v>1067</v>
      </c>
      <c r="B67" s="1092"/>
      <c r="C67" s="1094"/>
      <c r="D67" s="1095"/>
      <c r="E67" s="1096"/>
      <c r="F67" s="1097"/>
    </row>
    <row r="68" spans="1:6">
      <c r="A68" s="194"/>
      <c r="B68" s="190"/>
      <c r="C68" s="190"/>
      <c r="D68" s="191"/>
      <c r="E68" s="192"/>
      <c r="F68" s="113"/>
    </row>
    <row r="69" spans="1:6">
      <c r="A69" s="194"/>
      <c r="B69" s="190"/>
      <c r="C69" s="190"/>
      <c r="D69" s="192"/>
      <c r="E69" s="192"/>
      <c r="F69" s="113"/>
    </row>
    <row r="70" spans="1:6">
      <c r="A70" s="194"/>
      <c r="B70" s="190"/>
      <c r="C70" s="190"/>
      <c r="D70" s="192"/>
      <c r="E70" s="192"/>
      <c r="F70" s="113"/>
    </row>
    <row r="71" spans="1:6">
      <c r="A71" s="193"/>
      <c r="B71" s="194"/>
      <c r="C71" s="194"/>
      <c r="D71" s="192"/>
      <c r="E71" s="192"/>
      <c r="F71" s="113"/>
    </row>
    <row r="72" spans="1:6">
      <c r="A72" s="195"/>
      <c r="B72" s="196"/>
      <c r="C72" s="196"/>
      <c r="D72" s="197"/>
      <c r="E72" s="198"/>
      <c r="F72" s="198"/>
    </row>
    <row r="73" spans="1:6">
      <c r="A73" s="195"/>
      <c r="B73" s="196"/>
      <c r="C73" s="196"/>
      <c r="D73" s="197"/>
      <c r="E73" s="198"/>
      <c r="F73" s="198"/>
    </row>
  </sheetData>
  <mergeCells count="2">
    <mergeCell ref="B2:C2"/>
    <mergeCell ref="E2:F2"/>
  </mergeCells>
  <pageMargins left="0.75" right="0" top="1" bottom="0.75" header="0" footer="0"/>
  <pageSetup paperSize="9" scale="7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47"/>
  <sheetViews>
    <sheetView view="pageBreakPreview" zoomScaleNormal="75" workbookViewId="0">
      <pane xSplit="1" ySplit="2" topLeftCell="B3" activePane="bottomRight" state="frozen"/>
      <selection pane="topRight" activeCell="C1" sqref="C1"/>
      <selection pane="bottomLeft" activeCell="A5" sqref="A5"/>
      <selection pane="bottomRight" activeCell="B3" sqref="B3"/>
    </sheetView>
  </sheetViews>
  <sheetFormatPr defaultRowHeight="14.25"/>
  <cols>
    <col min="1" max="1" width="30.7109375" style="54" customWidth="1"/>
    <col min="2" max="2" width="31.28515625" style="54" customWidth="1"/>
    <col min="3" max="3" width="32.140625" style="54" customWidth="1"/>
    <col min="4" max="4" width="11.5703125" style="54" bestFit="1" customWidth="1"/>
    <col min="5" max="5" width="13" style="54" bestFit="1" customWidth="1"/>
    <col min="6" max="6" width="14.5703125" style="54" bestFit="1" customWidth="1"/>
    <col min="7" max="16384" width="9.140625" style="54"/>
  </cols>
  <sheetData>
    <row r="1" spans="1:7" s="609" customFormat="1" ht="17.25" thickBot="1">
      <c r="A1" s="648" t="s">
        <v>900</v>
      </c>
      <c r="B1" s="648"/>
      <c r="C1" s="648"/>
      <c r="D1" s="648"/>
      <c r="E1" s="648"/>
      <c r="F1" s="648"/>
      <c r="G1" s="648"/>
    </row>
    <row r="2" spans="1:7" ht="15" thickBot="1">
      <c r="A2" s="683" t="s">
        <v>292</v>
      </c>
      <c r="B2" s="683" t="s">
        <v>389</v>
      </c>
      <c r="C2" s="683" t="s">
        <v>390</v>
      </c>
    </row>
    <row r="3" spans="1:7" ht="20.100000000000001" customHeight="1">
      <c r="A3" s="37">
        <v>1982</v>
      </c>
      <c r="B3" s="687">
        <v>111.7</v>
      </c>
      <c r="C3" s="687">
        <v>35.9</v>
      </c>
    </row>
    <row r="4" spans="1:7" ht="20.100000000000001" customHeight="1">
      <c r="A4" s="37">
        <v>1983</v>
      </c>
      <c r="B4" s="687">
        <v>131.19999999999999</v>
      </c>
      <c r="C4" s="687">
        <v>44.2</v>
      </c>
    </row>
    <row r="5" spans="1:7" ht="20.100000000000001" customHeight="1">
      <c r="A5" s="37">
        <v>1984</v>
      </c>
      <c r="B5" s="687">
        <v>276.60000000000002</v>
      </c>
      <c r="C5" s="687">
        <v>58.2</v>
      </c>
    </row>
    <row r="6" spans="1:7" ht="20.100000000000001" customHeight="1">
      <c r="A6" s="37">
        <v>1985</v>
      </c>
      <c r="B6" s="687">
        <v>311.39999999999998</v>
      </c>
      <c r="C6" s="687">
        <v>114.9</v>
      </c>
    </row>
    <row r="7" spans="1:7" ht="20.100000000000001" customHeight="1">
      <c r="A7" s="37">
        <v>1986</v>
      </c>
      <c r="B7" s="687">
        <v>873.5</v>
      </c>
      <c r="C7" s="687">
        <v>373.6</v>
      </c>
    </row>
    <row r="8" spans="1:7" ht="20.100000000000001" customHeight="1">
      <c r="A8" s="37">
        <v>1987</v>
      </c>
      <c r="B8" s="687">
        <v>1229.2</v>
      </c>
      <c r="C8" s="687">
        <v>492.8</v>
      </c>
    </row>
    <row r="9" spans="1:7" ht="20.100000000000001" customHeight="1">
      <c r="A9" s="37">
        <v>1988</v>
      </c>
      <c r="B9" s="687">
        <v>1378.4</v>
      </c>
      <c r="C9" s="687">
        <v>659.9</v>
      </c>
    </row>
    <row r="10" spans="1:7" ht="20.100000000000001" customHeight="1">
      <c r="A10" s="37">
        <v>1989</v>
      </c>
      <c r="B10" s="687">
        <v>5722</v>
      </c>
      <c r="C10" s="687">
        <v>3721.1</v>
      </c>
    </row>
    <row r="11" spans="1:7" ht="20.100000000000001" customHeight="1">
      <c r="A11" s="37">
        <v>1990</v>
      </c>
      <c r="B11" s="687">
        <v>8360.1</v>
      </c>
      <c r="C11" s="687">
        <v>4730.8</v>
      </c>
    </row>
    <row r="12" spans="1:7" ht="20.100000000000001" customHeight="1">
      <c r="A12" s="37">
        <v>1991</v>
      </c>
      <c r="B12" s="687">
        <v>10580.7</v>
      </c>
      <c r="C12" s="687">
        <v>5962.1</v>
      </c>
    </row>
    <row r="13" spans="1:7" ht="20.100000000000001" customHeight="1">
      <c r="A13" s="37">
        <v>1992</v>
      </c>
      <c r="B13" s="687">
        <v>4612.2</v>
      </c>
      <c r="C13" s="687">
        <v>1895.3</v>
      </c>
    </row>
    <row r="14" spans="1:7" ht="20.100000000000001" customHeight="1">
      <c r="A14" s="37">
        <v>1993</v>
      </c>
      <c r="B14" s="687">
        <v>19542.3</v>
      </c>
      <c r="C14" s="687">
        <v>10910.4</v>
      </c>
    </row>
    <row r="15" spans="1:7" ht="20.100000000000001" customHeight="1">
      <c r="A15" s="37">
        <v>1994</v>
      </c>
      <c r="B15" s="687">
        <v>4855.2</v>
      </c>
      <c r="C15" s="687">
        <v>1602.2</v>
      </c>
    </row>
    <row r="16" spans="1:7" ht="20.100000000000001" customHeight="1">
      <c r="A16" s="37">
        <v>1995</v>
      </c>
      <c r="B16" s="687">
        <v>8807.1</v>
      </c>
      <c r="C16" s="687">
        <v>8659.2999999999993</v>
      </c>
    </row>
    <row r="17" spans="1:6" ht="20.100000000000001" customHeight="1">
      <c r="A17" s="37">
        <v>1996</v>
      </c>
      <c r="B17" s="687">
        <v>12442</v>
      </c>
      <c r="C17" s="687">
        <v>4411.2</v>
      </c>
    </row>
    <row r="18" spans="1:6" ht="20.100000000000001" customHeight="1">
      <c r="A18" s="37">
        <v>1997</v>
      </c>
      <c r="B18" s="687">
        <v>19047.599999999999</v>
      </c>
      <c r="C18" s="687">
        <v>11158.6</v>
      </c>
    </row>
    <row r="19" spans="1:6" ht="20.100000000000001" customHeight="1">
      <c r="A19" s="37">
        <v>1998</v>
      </c>
      <c r="B19" s="687">
        <v>18513.8</v>
      </c>
      <c r="C19" s="687">
        <v>11852.7</v>
      </c>
    </row>
    <row r="20" spans="1:6" ht="20.100000000000001" customHeight="1">
      <c r="A20" s="37">
        <v>1999</v>
      </c>
      <c r="B20" s="687">
        <v>15860.5</v>
      </c>
      <c r="C20" s="687">
        <v>7498.1</v>
      </c>
    </row>
    <row r="21" spans="1:6" ht="20.100000000000001" customHeight="1">
      <c r="A21" s="37">
        <v>2000</v>
      </c>
      <c r="B21" s="687">
        <v>20640.900000000001</v>
      </c>
      <c r="C21" s="687">
        <v>11150.3</v>
      </c>
    </row>
    <row r="22" spans="1:6" ht="20.100000000000001" customHeight="1">
      <c r="A22" s="37">
        <v>2001</v>
      </c>
      <c r="B22" s="687">
        <v>16875.900000000001</v>
      </c>
      <c r="C22" s="687">
        <v>12341</v>
      </c>
    </row>
    <row r="23" spans="1:6" ht="20.100000000000001" customHeight="1">
      <c r="A23" s="37">
        <v>2002</v>
      </c>
      <c r="B23" s="687">
        <v>14861.6</v>
      </c>
      <c r="C23" s="687">
        <v>8942.2000000000007</v>
      </c>
    </row>
    <row r="24" spans="1:6" ht="20.100000000000001" customHeight="1">
      <c r="A24" s="37">
        <v>2003</v>
      </c>
      <c r="B24" s="687">
        <v>20551.8</v>
      </c>
      <c r="C24" s="687">
        <v>11251.9</v>
      </c>
    </row>
    <row r="25" spans="1:6" ht="20.100000000000001" customHeight="1">
      <c r="A25" s="37">
        <v>2004</v>
      </c>
      <c r="B25" s="353">
        <v>64490</v>
      </c>
      <c r="C25" s="353">
        <v>34118.5</v>
      </c>
    </row>
    <row r="26" spans="1:6" ht="20.100000000000001" customHeight="1">
      <c r="A26" s="37">
        <v>2005</v>
      </c>
      <c r="B26" s="353">
        <v>18461.900000000001</v>
      </c>
      <c r="C26" s="353">
        <v>16105.5</v>
      </c>
    </row>
    <row r="27" spans="1:6" ht="20.100000000000001" customHeight="1">
      <c r="A27" s="37">
        <v>2006</v>
      </c>
      <c r="B27" s="353">
        <v>3118.6</v>
      </c>
      <c r="C27" s="353">
        <v>24274.6</v>
      </c>
    </row>
    <row r="28" spans="1:6" ht="20.100000000000001" customHeight="1">
      <c r="A28" s="37">
        <v>2007</v>
      </c>
      <c r="B28" s="353">
        <v>3082.3</v>
      </c>
      <c r="C28" s="353">
        <v>27263.5</v>
      </c>
    </row>
    <row r="29" spans="1:6" ht="20.100000000000001" customHeight="1">
      <c r="A29" s="37">
        <v>2008</v>
      </c>
      <c r="B29" s="353">
        <v>13411.807559209999</v>
      </c>
      <c r="C29" s="353">
        <v>46521.477695000001</v>
      </c>
    </row>
    <row r="30" spans="1:6" ht="20.100000000000001" customHeight="1">
      <c r="A30" s="37">
        <v>2009</v>
      </c>
      <c r="B30" s="353">
        <v>3296.2273579400003</v>
      </c>
      <c r="C30" s="353">
        <v>15590.500285</v>
      </c>
    </row>
    <row r="31" spans="1:6" ht="20.100000000000001" customHeight="1">
      <c r="A31" s="37">
        <v>2010</v>
      </c>
      <c r="B31" s="353"/>
      <c r="C31" s="353"/>
      <c r="D31" s="203"/>
    </row>
    <row r="32" spans="1:6" ht="20.100000000000001" customHeight="1">
      <c r="A32" s="37" t="s">
        <v>54</v>
      </c>
      <c r="B32" s="353">
        <v>3879.44</v>
      </c>
      <c r="C32" s="353">
        <v>14741.98</v>
      </c>
      <c r="D32" s="203"/>
      <c r="E32" s="1098"/>
      <c r="F32" s="1098"/>
    </row>
    <row r="33" spans="1:6" ht="20.100000000000001" customHeight="1">
      <c r="A33" s="37" t="s">
        <v>55</v>
      </c>
      <c r="B33" s="353">
        <v>25.36</v>
      </c>
      <c r="C33" s="353">
        <v>16054.14</v>
      </c>
      <c r="D33" s="203"/>
      <c r="E33" s="1098"/>
      <c r="F33" s="1098"/>
    </row>
    <row r="34" spans="1:6" ht="20.100000000000001" customHeight="1">
      <c r="A34" s="37" t="s">
        <v>56</v>
      </c>
      <c r="B34" s="353">
        <v>27.46</v>
      </c>
      <c r="C34" s="353">
        <v>16417.34</v>
      </c>
      <c r="D34" s="203"/>
      <c r="E34" s="1098"/>
      <c r="F34" s="1098"/>
    </row>
    <row r="35" spans="1:6" ht="20.100000000000001" customHeight="1">
      <c r="A35" s="37" t="s">
        <v>57</v>
      </c>
      <c r="B35" s="353">
        <v>20.79</v>
      </c>
      <c r="C35" s="353">
        <v>16555.98</v>
      </c>
      <c r="D35" s="203"/>
      <c r="E35" s="1098"/>
      <c r="F35" s="1098"/>
    </row>
    <row r="36" spans="1:6" ht="20.100000000000001" customHeight="1">
      <c r="A36" s="37">
        <v>2011</v>
      </c>
      <c r="B36" s="353"/>
      <c r="C36" s="353"/>
      <c r="D36" s="203"/>
      <c r="E36" s="1098"/>
      <c r="F36" s="1098"/>
    </row>
    <row r="37" spans="1:6" ht="20.100000000000001" customHeight="1">
      <c r="A37" s="37" t="s">
        <v>54</v>
      </c>
      <c r="B37" s="799">
        <v>24.86</v>
      </c>
      <c r="C37" s="353">
        <v>16919.59</v>
      </c>
      <c r="D37" s="203"/>
      <c r="E37" s="1098"/>
      <c r="F37" s="1098"/>
    </row>
    <row r="38" spans="1:6" ht="20.100000000000001" customHeight="1">
      <c r="A38" s="37" t="s">
        <v>55</v>
      </c>
      <c r="B38" s="799">
        <v>27.36</v>
      </c>
      <c r="C38" s="353">
        <v>16261.67</v>
      </c>
      <c r="D38" s="203"/>
      <c r="E38" s="1098"/>
      <c r="F38" s="1098"/>
    </row>
    <row r="39" spans="1:6" ht="20.100000000000001" customHeight="1">
      <c r="A39" s="37" t="s">
        <v>56</v>
      </c>
      <c r="B39" s="799">
        <v>22.23</v>
      </c>
      <c r="C39" s="353">
        <v>18132.64</v>
      </c>
      <c r="D39" s="203"/>
      <c r="E39" s="1098"/>
      <c r="F39" s="1098"/>
    </row>
    <row r="40" spans="1:6" ht="20.100000000000001" customHeight="1" thickBot="1">
      <c r="A40" s="45" t="s">
        <v>57</v>
      </c>
      <c r="B40" s="355">
        <v>20.184072910000001</v>
      </c>
      <c r="C40" s="355">
        <v>19980.30255</v>
      </c>
      <c r="D40" s="203"/>
      <c r="E40" s="1098"/>
      <c r="F40" s="1098"/>
    </row>
    <row r="41" spans="1:6" s="536" customFormat="1">
      <c r="A41" s="684" t="s">
        <v>391</v>
      </c>
      <c r="B41" s="611"/>
      <c r="C41" s="611"/>
      <c r="E41" s="204"/>
      <c r="F41" s="54"/>
    </row>
    <row r="42" spans="1:6" s="536" customFormat="1" ht="12.75">
      <c r="A42" s="685" t="s">
        <v>392</v>
      </c>
      <c r="B42" s="686"/>
      <c r="C42" s="686"/>
    </row>
    <row r="43" spans="1:6">
      <c r="A43" s="115"/>
      <c r="B43" s="205"/>
      <c r="C43" s="206"/>
      <c r="E43" s="536"/>
      <c r="F43" s="536"/>
    </row>
    <row r="44" spans="1:6">
      <c r="A44" s="115"/>
      <c r="B44" s="205"/>
    </row>
    <row r="47" spans="1:6">
      <c r="B47" s="1065"/>
      <c r="C47" s="1065"/>
    </row>
  </sheetData>
  <pageMargins left="0.91" right="0" top="1" bottom="0.75" header="0.52" footer="0.38"/>
  <pageSetup paperSize="9" scale="8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47"/>
  <sheetViews>
    <sheetView view="pageBreakPreview" zoomScaleNormal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4.25"/>
  <cols>
    <col min="1" max="1" width="12.85546875" style="209" customWidth="1"/>
    <col min="2" max="2" width="19" style="209" customWidth="1"/>
    <col min="3" max="3" width="17.5703125" style="209" customWidth="1"/>
    <col min="4" max="4" width="18.140625" style="209" customWidth="1"/>
    <col min="5" max="5" width="16" style="209" customWidth="1"/>
    <col min="6" max="6" width="13" style="220" customWidth="1"/>
    <col min="7" max="16384" width="9.140625" style="209"/>
  </cols>
  <sheetData>
    <row r="1" spans="1:6" s="207" customFormat="1" ht="24.95" customHeight="1">
      <c r="A1" s="609" t="s">
        <v>901</v>
      </c>
      <c r="B1" s="609"/>
      <c r="C1" s="609"/>
      <c r="D1" s="609"/>
      <c r="E1" s="609"/>
      <c r="F1" s="609"/>
    </row>
    <row r="2" spans="1:6" ht="15">
      <c r="A2" s="1099"/>
      <c r="B2" s="208"/>
      <c r="C2" s="1318" t="s">
        <v>393</v>
      </c>
      <c r="D2" s="1318"/>
      <c r="E2" s="1318"/>
      <c r="F2" s="1320"/>
    </row>
    <row r="3" spans="1:6" ht="16.5">
      <c r="A3" s="753" t="s">
        <v>39</v>
      </c>
      <c r="B3" s="211" t="s">
        <v>394</v>
      </c>
      <c r="C3" s="211" t="s">
        <v>395</v>
      </c>
      <c r="D3" s="211" t="s">
        <v>396</v>
      </c>
      <c r="E3" s="211" t="s">
        <v>943</v>
      </c>
      <c r="F3" s="208" t="s">
        <v>397</v>
      </c>
    </row>
    <row r="4" spans="1:6" ht="15" thickBot="1">
      <c r="A4" s="623"/>
      <c r="B4" s="212" t="s">
        <v>398</v>
      </c>
      <c r="C4" s="212"/>
      <c r="D4" s="212"/>
      <c r="E4" s="212"/>
      <c r="F4" s="212"/>
    </row>
    <row r="5" spans="1:6" ht="24.95" customHeight="1">
      <c r="A5" s="806">
        <v>1960</v>
      </c>
      <c r="B5" s="39">
        <v>12</v>
      </c>
      <c r="C5" s="213">
        <v>154</v>
      </c>
      <c r="D5" s="213">
        <v>4</v>
      </c>
      <c r="E5" s="213">
        <v>2</v>
      </c>
      <c r="F5" s="214">
        <v>160</v>
      </c>
    </row>
    <row r="6" spans="1:6" ht="24.95" customHeight="1">
      <c r="A6" s="806">
        <v>1965</v>
      </c>
      <c r="B6" s="39">
        <v>15</v>
      </c>
      <c r="C6" s="213">
        <v>217</v>
      </c>
      <c r="D6" s="213">
        <v>6</v>
      </c>
      <c r="E6" s="213">
        <v>2</v>
      </c>
      <c r="F6" s="214">
        <v>225</v>
      </c>
    </row>
    <row r="7" spans="1:6" ht="24.95" customHeight="1">
      <c r="A7" s="806">
        <v>1970</v>
      </c>
      <c r="B7" s="39">
        <v>14</v>
      </c>
      <c r="C7" s="213">
        <v>263</v>
      </c>
      <c r="D7" s="213">
        <v>7</v>
      </c>
      <c r="E7" s="213">
        <v>3</v>
      </c>
      <c r="F7" s="214">
        <v>273</v>
      </c>
    </row>
    <row r="8" spans="1:6" ht="24.95" customHeight="1">
      <c r="A8" s="806">
        <v>1971</v>
      </c>
      <c r="B8" s="39">
        <v>16</v>
      </c>
      <c r="C8" s="213">
        <v>306</v>
      </c>
      <c r="D8" s="213">
        <v>9</v>
      </c>
      <c r="E8" s="213">
        <v>3.2317073170731705</v>
      </c>
      <c r="F8" s="214">
        <v>318.23170731707319</v>
      </c>
    </row>
    <row r="9" spans="1:6" ht="24.95" customHeight="1">
      <c r="A9" s="806">
        <v>1972</v>
      </c>
      <c r="B9" s="39">
        <v>16</v>
      </c>
      <c r="C9" s="213">
        <v>353.57317073170731</v>
      </c>
      <c r="D9" s="213">
        <v>9.6971544715447155</v>
      </c>
      <c r="E9" s="213">
        <v>3</v>
      </c>
      <c r="F9" s="214">
        <v>366.27032520325201</v>
      </c>
    </row>
    <row r="10" spans="1:6" ht="24.95" customHeight="1">
      <c r="A10" s="806">
        <v>1973</v>
      </c>
      <c r="B10" s="39">
        <v>16</v>
      </c>
      <c r="C10" s="213">
        <v>371</v>
      </c>
      <c r="D10" s="213">
        <v>10</v>
      </c>
      <c r="E10" s="213">
        <v>4</v>
      </c>
      <c r="F10" s="214">
        <v>385</v>
      </c>
    </row>
    <row r="11" spans="1:6" ht="24.95" customHeight="1">
      <c r="A11" s="806">
        <v>1974</v>
      </c>
      <c r="B11" s="39">
        <v>17</v>
      </c>
      <c r="C11" s="213">
        <v>388</v>
      </c>
      <c r="D11" s="213">
        <v>11</v>
      </c>
      <c r="E11" s="213">
        <v>4</v>
      </c>
      <c r="F11" s="214">
        <v>403</v>
      </c>
    </row>
    <row r="12" spans="1:6" ht="24.95" customHeight="1">
      <c r="A12" s="806">
        <v>1975</v>
      </c>
      <c r="B12" s="39">
        <v>17</v>
      </c>
      <c r="C12" s="213">
        <v>420</v>
      </c>
      <c r="D12" s="213">
        <v>12</v>
      </c>
      <c r="E12" s="213">
        <v>4</v>
      </c>
      <c r="F12" s="214">
        <v>436</v>
      </c>
    </row>
    <row r="13" spans="1:6" ht="24.95" customHeight="1">
      <c r="A13" s="806">
        <v>1976</v>
      </c>
      <c r="B13" s="39">
        <v>18</v>
      </c>
      <c r="C13" s="213">
        <v>446</v>
      </c>
      <c r="D13" s="213">
        <v>12</v>
      </c>
      <c r="E13" s="213">
        <v>5</v>
      </c>
      <c r="F13" s="214">
        <v>463</v>
      </c>
    </row>
    <row r="14" spans="1:6" ht="24.95" customHeight="1">
      <c r="A14" s="806">
        <v>1977</v>
      </c>
      <c r="B14" s="39">
        <v>19</v>
      </c>
      <c r="C14" s="214">
        <v>474</v>
      </c>
      <c r="D14" s="214">
        <v>13</v>
      </c>
      <c r="E14" s="213">
        <v>5</v>
      </c>
      <c r="F14" s="214">
        <v>492</v>
      </c>
    </row>
    <row r="15" spans="1:6" ht="24.95" customHeight="1">
      <c r="A15" s="806">
        <v>1978</v>
      </c>
      <c r="B15" s="39">
        <v>19</v>
      </c>
      <c r="C15" s="214">
        <v>511</v>
      </c>
      <c r="D15" s="214">
        <v>98</v>
      </c>
      <c r="E15" s="213">
        <v>5</v>
      </c>
      <c r="F15" s="214">
        <v>614</v>
      </c>
    </row>
    <row r="16" spans="1:6" ht="24.95" customHeight="1">
      <c r="A16" s="806">
        <v>1979</v>
      </c>
      <c r="B16" s="39">
        <v>20</v>
      </c>
      <c r="C16" s="214">
        <v>533</v>
      </c>
      <c r="D16" s="214">
        <v>133</v>
      </c>
      <c r="E16" s="213">
        <v>6</v>
      </c>
      <c r="F16" s="214">
        <v>672</v>
      </c>
    </row>
    <row r="17" spans="1:6" ht="24.95" customHeight="1">
      <c r="A17" s="806">
        <v>1980</v>
      </c>
      <c r="B17" s="39">
        <v>20</v>
      </c>
      <c r="C17" s="214">
        <v>565</v>
      </c>
      <c r="D17" s="214">
        <v>168</v>
      </c>
      <c r="E17" s="213">
        <v>7</v>
      </c>
      <c r="F17" s="214">
        <v>740</v>
      </c>
    </row>
    <row r="18" spans="1:6" ht="24.95" customHeight="1">
      <c r="A18" s="806">
        <v>1981</v>
      </c>
      <c r="B18" s="39">
        <v>20</v>
      </c>
      <c r="C18" s="214">
        <v>622</v>
      </c>
      <c r="D18" s="214">
        <v>240</v>
      </c>
      <c r="E18" s="213">
        <v>7</v>
      </c>
      <c r="F18" s="214">
        <v>869</v>
      </c>
    </row>
    <row r="19" spans="1:6" ht="24.95" customHeight="1">
      <c r="A19" s="806">
        <v>1982</v>
      </c>
      <c r="B19" s="39">
        <v>22</v>
      </c>
      <c r="C19" s="214">
        <v>676</v>
      </c>
      <c r="D19" s="214">
        <v>308</v>
      </c>
      <c r="E19" s="213">
        <v>7</v>
      </c>
      <c r="F19" s="214">
        <v>991</v>
      </c>
    </row>
    <row r="20" spans="1:6" ht="24.95" customHeight="1">
      <c r="A20" s="806">
        <v>1983</v>
      </c>
      <c r="B20" s="39">
        <v>25</v>
      </c>
      <c r="C20" s="214">
        <v>694</v>
      </c>
      <c r="D20" s="214">
        <v>407</v>
      </c>
      <c r="E20" s="213">
        <v>7</v>
      </c>
      <c r="F20" s="214">
        <v>1108</v>
      </c>
    </row>
    <row r="21" spans="1:6" ht="24.95" customHeight="1">
      <c r="A21" s="806">
        <v>1984</v>
      </c>
      <c r="B21" s="39">
        <v>27</v>
      </c>
      <c r="C21" s="214">
        <v>810</v>
      </c>
      <c r="D21" s="214">
        <v>432</v>
      </c>
      <c r="E21" s="213">
        <v>7</v>
      </c>
      <c r="F21" s="214">
        <v>1249</v>
      </c>
    </row>
    <row r="22" spans="1:6" ht="24.95" customHeight="1">
      <c r="A22" s="806">
        <v>1985</v>
      </c>
      <c r="B22" s="39">
        <v>28</v>
      </c>
      <c r="C22" s="214">
        <v>839</v>
      </c>
      <c r="D22" s="214">
        <v>451</v>
      </c>
      <c r="E22" s="213">
        <v>7</v>
      </c>
      <c r="F22" s="214">
        <v>1297</v>
      </c>
    </row>
    <row r="23" spans="1:6" ht="24.95" customHeight="1">
      <c r="A23" s="806">
        <v>1986</v>
      </c>
      <c r="B23" s="39">
        <v>29</v>
      </c>
      <c r="C23" s="214">
        <v>879</v>
      </c>
      <c r="D23" s="214">
        <v>481</v>
      </c>
      <c r="E23" s="213">
        <v>7</v>
      </c>
      <c r="F23" s="214">
        <v>1367</v>
      </c>
    </row>
    <row r="24" spans="1:6" ht="24.95" customHeight="1">
      <c r="A24" s="806">
        <v>1987</v>
      </c>
      <c r="B24" s="39">
        <v>34</v>
      </c>
      <c r="C24" s="214">
        <v>947</v>
      </c>
      <c r="D24" s="214">
        <v>529</v>
      </c>
      <c r="E24" s="213">
        <v>7</v>
      </c>
      <c r="F24" s="214">
        <v>1483</v>
      </c>
    </row>
    <row r="25" spans="1:6" ht="24.95" customHeight="1">
      <c r="A25" s="806">
        <v>1988</v>
      </c>
      <c r="B25" s="39">
        <v>42</v>
      </c>
      <c r="C25" s="214">
        <v>1057</v>
      </c>
      <c r="D25" s="214">
        <v>602</v>
      </c>
      <c r="E25" s="213">
        <v>6</v>
      </c>
      <c r="F25" s="214">
        <v>1665</v>
      </c>
    </row>
    <row r="26" spans="1:6" ht="24.95" customHeight="1">
      <c r="A26" s="806">
        <v>1989</v>
      </c>
      <c r="B26" s="39">
        <v>47</v>
      </c>
      <c r="C26" s="214">
        <v>1093</v>
      </c>
      <c r="D26" s="214">
        <v>756</v>
      </c>
      <c r="E26" s="213">
        <v>6</v>
      </c>
      <c r="F26" s="214">
        <v>1855</v>
      </c>
    </row>
    <row r="27" spans="1:6" ht="24.95" customHeight="1">
      <c r="A27" s="806">
        <v>1990</v>
      </c>
      <c r="B27" s="39">
        <v>58</v>
      </c>
      <c r="C27" s="214">
        <v>1169</v>
      </c>
      <c r="D27" s="214">
        <v>765</v>
      </c>
      <c r="E27" s="213">
        <v>5</v>
      </c>
      <c r="F27" s="214">
        <v>1939</v>
      </c>
    </row>
    <row r="28" spans="1:6" ht="24.95" customHeight="1">
      <c r="A28" s="806">
        <v>1991</v>
      </c>
      <c r="B28" s="39">
        <v>65</v>
      </c>
      <c r="C28" s="214">
        <v>1253</v>
      </c>
      <c r="D28" s="214">
        <v>765</v>
      </c>
      <c r="E28" s="213">
        <v>5</v>
      </c>
      <c r="F28" s="214">
        <v>2023</v>
      </c>
    </row>
    <row r="29" spans="1:6" ht="24.95" customHeight="1">
      <c r="A29" s="806">
        <v>1992</v>
      </c>
      <c r="B29" s="39">
        <v>65</v>
      </c>
      <c r="C29" s="214">
        <v>1495</v>
      </c>
      <c r="D29" s="214">
        <v>774</v>
      </c>
      <c r="E29" s="213">
        <v>6</v>
      </c>
      <c r="F29" s="214">
        <v>2275</v>
      </c>
    </row>
    <row r="30" spans="1:6" s="207" customFormat="1" ht="24.95" customHeight="1">
      <c r="A30" s="806">
        <v>1993</v>
      </c>
      <c r="B30" s="39">
        <v>66</v>
      </c>
      <c r="C30" s="214">
        <v>1577</v>
      </c>
      <c r="D30" s="214">
        <v>775</v>
      </c>
      <c r="E30" s="213">
        <v>6</v>
      </c>
      <c r="F30" s="214">
        <v>2358</v>
      </c>
    </row>
    <row r="31" spans="1:6" s="207" customFormat="1" ht="24.95" customHeight="1">
      <c r="A31" s="806">
        <v>1994</v>
      </c>
      <c r="B31" s="39">
        <v>65</v>
      </c>
      <c r="C31" s="214">
        <v>1634</v>
      </c>
      <c r="D31" s="214">
        <v>763</v>
      </c>
      <c r="E31" s="213">
        <v>6</v>
      </c>
      <c r="F31" s="214">
        <v>2403</v>
      </c>
    </row>
    <row r="32" spans="1:6" s="207" customFormat="1" ht="24.95" customHeight="1">
      <c r="A32" s="806">
        <v>1995</v>
      </c>
      <c r="B32" s="39">
        <v>64</v>
      </c>
      <c r="C32" s="214">
        <v>1661</v>
      </c>
      <c r="D32" s="214">
        <v>701</v>
      </c>
      <c r="E32" s="213">
        <v>6</v>
      </c>
      <c r="F32" s="214">
        <v>2368</v>
      </c>
    </row>
    <row r="33" spans="1:7" s="207" customFormat="1" ht="24.95" customHeight="1">
      <c r="A33" s="806">
        <v>1996</v>
      </c>
      <c r="B33" s="39">
        <v>64</v>
      </c>
      <c r="C33" s="214">
        <v>1727</v>
      </c>
      <c r="D33" s="214">
        <v>675</v>
      </c>
      <c r="E33" s="213">
        <v>5</v>
      </c>
      <c r="F33" s="214">
        <v>2407</v>
      </c>
    </row>
    <row r="34" spans="1:7" ht="24.95" customHeight="1">
      <c r="A34" s="806">
        <v>1997</v>
      </c>
      <c r="B34" s="39">
        <v>64</v>
      </c>
      <c r="C34" s="214">
        <v>1727</v>
      </c>
      <c r="D34" s="214">
        <v>675</v>
      </c>
      <c r="E34" s="213">
        <v>5</v>
      </c>
      <c r="F34" s="214">
        <v>2407</v>
      </c>
    </row>
    <row r="35" spans="1:7" ht="24.95" customHeight="1">
      <c r="A35" s="806">
        <v>1998</v>
      </c>
      <c r="B35" s="39">
        <v>54</v>
      </c>
      <c r="C35" s="214">
        <v>1466</v>
      </c>
      <c r="D35" s="214">
        <v>714</v>
      </c>
      <c r="E35" s="213">
        <v>5</v>
      </c>
      <c r="F35" s="214">
        <v>2185</v>
      </c>
    </row>
    <row r="36" spans="1:7" s="57" customFormat="1" ht="24.95" customHeight="1">
      <c r="A36" s="806">
        <v>1999</v>
      </c>
      <c r="B36" s="39">
        <v>54</v>
      </c>
      <c r="C36" s="214">
        <v>1466</v>
      </c>
      <c r="D36" s="214">
        <v>714</v>
      </c>
      <c r="E36" s="213">
        <v>5</v>
      </c>
      <c r="F36" s="214">
        <v>2185</v>
      </c>
      <c r="G36" s="209"/>
    </row>
    <row r="37" spans="1:7" s="57" customFormat="1" ht="24.95" customHeight="1">
      <c r="A37" s="806">
        <v>2000</v>
      </c>
      <c r="B37" s="39">
        <v>54</v>
      </c>
      <c r="C37" s="214">
        <v>1466</v>
      </c>
      <c r="D37" s="214">
        <v>722</v>
      </c>
      <c r="E37" s="213">
        <v>5</v>
      </c>
      <c r="F37" s="214">
        <v>2193</v>
      </c>
      <c r="G37" s="209"/>
    </row>
    <row r="38" spans="1:7" s="57" customFormat="1" ht="24.95" customHeight="1">
      <c r="A38" s="806">
        <v>2001</v>
      </c>
      <c r="B38" s="39">
        <v>90</v>
      </c>
      <c r="C38" s="214">
        <v>1466</v>
      </c>
      <c r="D38" s="214">
        <v>722</v>
      </c>
      <c r="E38" s="213">
        <v>5</v>
      </c>
      <c r="F38" s="214">
        <v>2193</v>
      </c>
      <c r="G38" s="209"/>
    </row>
    <row r="39" spans="1:7" s="57" customFormat="1" ht="24.95" customHeight="1">
      <c r="A39" s="806">
        <v>2002</v>
      </c>
      <c r="B39" s="39">
        <v>90</v>
      </c>
      <c r="C39" s="214">
        <v>2283</v>
      </c>
      <c r="D39" s="214">
        <v>722</v>
      </c>
      <c r="E39" s="213">
        <v>5</v>
      </c>
      <c r="F39" s="214">
        <v>3010</v>
      </c>
      <c r="G39" s="209"/>
    </row>
    <row r="40" spans="1:7" ht="24.95" customHeight="1">
      <c r="A40" s="806">
        <v>2003</v>
      </c>
      <c r="B40" s="39">
        <v>90</v>
      </c>
      <c r="C40" s="214">
        <v>2520</v>
      </c>
      <c r="D40" s="214">
        <v>722</v>
      </c>
      <c r="E40" s="213">
        <v>5</v>
      </c>
      <c r="F40" s="214">
        <v>3247</v>
      </c>
    </row>
    <row r="41" spans="1:7" ht="24.95" customHeight="1">
      <c r="A41" s="806">
        <v>2004</v>
      </c>
      <c r="B41" s="215">
        <v>89</v>
      </c>
      <c r="C41" s="214">
        <v>2765</v>
      </c>
      <c r="D41" s="214">
        <v>722</v>
      </c>
      <c r="E41" s="213">
        <v>5</v>
      </c>
      <c r="F41" s="214">
        <v>3492</v>
      </c>
    </row>
    <row r="42" spans="1:7" ht="24.95" customHeight="1" thickBot="1">
      <c r="A42" s="807" t="s">
        <v>929</v>
      </c>
      <c r="B42" s="216">
        <v>25</v>
      </c>
      <c r="C42" s="217"/>
      <c r="D42" s="217"/>
      <c r="E42" s="217"/>
      <c r="F42" s="217"/>
    </row>
    <row r="43" spans="1:7">
      <c r="A43" s="619" t="s">
        <v>391</v>
      </c>
      <c r="B43" s="262"/>
      <c r="C43" s="262"/>
      <c r="D43" s="262"/>
      <c r="E43" s="262"/>
      <c r="F43" s="558"/>
    </row>
    <row r="44" spans="1:7">
      <c r="A44" s="619" t="s">
        <v>399</v>
      </c>
      <c r="B44" s="262"/>
      <c r="C44" s="262"/>
      <c r="D44" s="262"/>
      <c r="E44" s="262"/>
      <c r="F44" s="558"/>
    </row>
    <row r="45" spans="1:7" ht="16.5">
      <c r="A45" s="619" t="s">
        <v>944</v>
      </c>
      <c r="B45" s="262"/>
      <c r="C45" s="262"/>
      <c r="D45" s="262"/>
      <c r="E45" s="262"/>
      <c r="F45" s="558"/>
    </row>
    <row r="46" spans="1:7" ht="16.5">
      <c r="A46" s="619" t="s">
        <v>945</v>
      </c>
      <c r="B46" s="262"/>
      <c r="C46" s="262"/>
      <c r="D46" s="262"/>
      <c r="E46" s="262"/>
      <c r="F46" s="558"/>
    </row>
    <row r="47" spans="1:7">
      <c r="A47" s="218"/>
      <c r="B47" s="218"/>
      <c r="C47" s="218"/>
      <c r="D47" s="218"/>
      <c r="E47" s="218"/>
      <c r="F47" s="219"/>
    </row>
  </sheetData>
  <mergeCells count="1">
    <mergeCell ref="C2:F2"/>
  </mergeCells>
  <pageMargins left="0.91" right="0" top="1.1299999999999999" bottom="0.75" header="0.57999999999999996" footer="0"/>
  <pageSetup paperSize="9" scale="6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46"/>
  <sheetViews>
    <sheetView view="pageBreakPreview" zoomScaleSheetLayoutView="100" workbookViewId="0"/>
  </sheetViews>
  <sheetFormatPr defaultRowHeight="14.25"/>
  <cols>
    <col min="1" max="1" width="3.7109375" style="237" customWidth="1"/>
    <col min="2" max="2" width="23.7109375" style="237" customWidth="1"/>
    <col min="3" max="4" width="8.5703125" style="237" bestFit="1" customWidth="1"/>
    <col min="5" max="5" width="8.5703125" style="237" customWidth="1"/>
    <col min="6" max="12" width="8.5703125" style="237" bestFit="1" customWidth="1"/>
    <col min="13" max="13" width="8.5703125" style="706" bestFit="1" customWidth="1"/>
    <col min="14" max="16" width="8.5703125" style="237" bestFit="1" customWidth="1"/>
    <col min="17" max="17" width="8.5703125" style="706" bestFit="1" customWidth="1"/>
    <col min="18" max="16384" width="9.140625" style="237"/>
  </cols>
  <sheetData>
    <row r="1" spans="1:17" s="556" customFormat="1" ht="17.25" thickBot="1">
      <c r="A1" s="693" t="s">
        <v>902</v>
      </c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</row>
    <row r="2" spans="1:17" s="222" customFormat="1">
      <c r="A2" s="694"/>
      <c r="B2" s="695"/>
      <c r="C2" s="1328">
        <v>2006</v>
      </c>
      <c r="D2" s="1330">
        <v>2007</v>
      </c>
      <c r="E2" s="1330">
        <v>2008</v>
      </c>
      <c r="F2" s="1321">
        <v>2009</v>
      </c>
      <c r="G2" s="1322"/>
      <c r="H2" s="1322"/>
      <c r="I2" s="1332"/>
      <c r="J2" s="1321">
        <v>2010</v>
      </c>
      <c r="K2" s="1322"/>
      <c r="L2" s="1322"/>
      <c r="M2" s="1322"/>
      <c r="N2" s="1321">
        <v>2011</v>
      </c>
      <c r="O2" s="1322"/>
      <c r="P2" s="1322"/>
      <c r="Q2" s="1322"/>
    </row>
    <row r="3" spans="1:17" s="222" customFormat="1" ht="15" thickBot="1">
      <c r="A3" s="223"/>
      <c r="B3" s="689"/>
      <c r="C3" s="1329"/>
      <c r="D3" s="1331"/>
      <c r="E3" s="1331"/>
      <c r="F3" s="224" t="s">
        <v>54</v>
      </c>
      <c r="G3" s="225" t="s">
        <v>55</v>
      </c>
      <c r="H3" s="225" t="s">
        <v>56</v>
      </c>
      <c r="I3" s="226" t="s">
        <v>57</v>
      </c>
      <c r="J3" s="224" t="s">
        <v>54</v>
      </c>
      <c r="K3" s="225" t="s">
        <v>55</v>
      </c>
      <c r="L3" s="225" t="s">
        <v>56</v>
      </c>
      <c r="M3" s="225" t="s">
        <v>57</v>
      </c>
      <c r="N3" s="1063" t="s">
        <v>54</v>
      </c>
      <c r="O3" s="225" t="s">
        <v>55</v>
      </c>
      <c r="P3" s="225" t="s">
        <v>56</v>
      </c>
      <c r="Q3" s="225" t="s">
        <v>57</v>
      </c>
    </row>
    <row r="4" spans="1:17" s="222" customFormat="1">
      <c r="A4" s="1323" t="s">
        <v>400</v>
      </c>
      <c r="B4" s="1324"/>
      <c r="C4" s="227">
        <v>25</v>
      </c>
      <c r="D4" s="228">
        <v>24</v>
      </c>
      <c r="E4" s="229">
        <v>24</v>
      </c>
      <c r="F4" s="230">
        <v>24</v>
      </c>
      <c r="G4" s="231">
        <v>24</v>
      </c>
      <c r="H4" s="231">
        <v>24</v>
      </c>
      <c r="I4" s="229">
        <v>24</v>
      </c>
      <c r="J4" s="230">
        <v>24</v>
      </c>
      <c r="K4" s="231">
        <v>24</v>
      </c>
      <c r="L4" s="231">
        <v>24</v>
      </c>
      <c r="M4" s="239">
        <v>24</v>
      </c>
      <c r="N4" s="230">
        <v>16</v>
      </c>
      <c r="O4" s="231">
        <v>21</v>
      </c>
      <c r="P4" s="231">
        <v>24</v>
      </c>
      <c r="Q4" s="239">
        <v>24</v>
      </c>
    </row>
    <row r="5" spans="1:17" s="222" customFormat="1" ht="16.5">
      <c r="A5" s="1323" t="s">
        <v>946</v>
      </c>
      <c r="B5" s="1324"/>
      <c r="C5" s="227">
        <v>2</v>
      </c>
      <c r="D5" s="228">
        <v>7</v>
      </c>
      <c r="E5" s="229">
        <v>8</v>
      </c>
      <c r="F5" s="230">
        <v>2</v>
      </c>
      <c r="G5" s="231">
        <v>2</v>
      </c>
      <c r="H5" s="231">
        <v>2</v>
      </c>
      <c r="I5" s="229">
        <v>2</v>
      </c>
      <c r="J5" s="230">
        <v>2</v>
      </c>
      <c r="K5" s="231">
        <v>2</v>
      </c>
      <c r="L5" s="231">
        <v>2</v>
      </c>
      <c r="M5" s="239">
        <v>2</v>
      </c>
      <c r="N5" s="230">
        <v>2</v>
      </c>
      <c r="O5" s="231">
        <v>2</v>
      </c>
      <c r="P5" s="231">
        <v>2</v>
      </c>
      <c r="Q5" s="239">
        <v>2</v>
      </c>
    </row>
    <row r="6" spans="1:17">
      <c r="A6" s="1325" t="s">
        <v>947</v>
      </c>
      <c r="B6" s="690" t="s">
        <v>401</v>
      </c>
      <c r="C6" s="232">
        <v>104</v>
      </c>
      <c r="D6" s="233">
        <v>111</v>
      </c>
      <c r="E6" s="234">
        <v>138</v>
      </c>
      <c r="F6" s="235">
        <v>135</v>
      </c>
      <c r="G6" s="236">
        <v>137</v>
      </c>
      <c r="H6" s="236">
        <v>138</v>
      </c>
      <c r="I6" s="234">
        <v>141</v>
      </c>
      <c r="J6" s="235">
        <v>145</v>
      </c>
      <c r="K6" s="236">
        <v>148</v>
      </c>
      <c r="L6" s="236">
        <v>142</v>
      </c>
      <c r="M6" s="703">
        <v>146</v>
      </c>
      <c r="N6" s="235">
        <v>83</v>
      </c>
      <c r="O6" s="236">
        <v>114</v>
      </c>
      <c r="P6" s="236">
        <v>129</v>
      </c>
      <c r="Q6" s="703">
        <v>125</v>
      </c>
    </row>
    <row r="7" spans="1:17">
      <c r="A7" s="1326"/>
      <c r="B7" s="691" t="s">
        <v>402</v>
      </c>
      <c r="C7" s="227">
        <v>163</v>
      </c>
      <c r="D7" s="228">
        <v>219</v>
      </c>
      <c r="E7" s="229">
        <v>283</v>
      </c>
      <c r="F7" s="230">
        <v>291</v>
      </c>
      <c r="G7" s="231">
        <v>345</v>
      </c>
      <c r="H7" s="231">
        <v>356</v>
      </c>
      <c r="I7" s="229">
        <v>361</v>
      </c>
      <c r="J7" s="230">
        <v>460</v>
      </c>
      <c r="K7" s="231">
        <v>392</v>
      </c>
      <c r="L7" s="231">
        <v>378</v>
      </c>
      <c r="M7" s="239">
        <v>398</v>
      </c>
      <c r="N7" s="230">
        <v>232</v>
      </c>
      <c r="O7" s="231">
        <v>323</v>
      </c>
      <c r="P7" s="231">
        <v>372</v>
      </c>
      <c r="Q7" s="239">
        <v>359</v>
      </c>
    </row>
    <row r="8" spans="1:17">
      <c r="A8" s="1326"/>
      <c r="B8" s="691" t="s">
        <v>403</v>
      </c>
      <c r="C8" s="227">
        <v>39</v>
      </c>
      <c r="D8" s="228">
        <v>52</v>
      </c>
      <c r="E8" s="229">
        <v>58</v>
      </c>
      <c r="F8" s="230">
        <v>65</v>
      </c>
      <c r="G8" s="231">
        <v>60</v>
      </c>
      <c r="H8" s="231">
        <v>62</v>
      </c>
      <c r="I8" s="229">
        <v>63</v>
      </c>
      <c r="J8" s="230">
        <v>64</v>
      </c>
      <c r="K8" s="231">
        <v>67</v>
      </c>
      <c r="L8" s="231">
        <v>62</v>
      </c>
      <c r="M8" s="239">
        <v>67</v>
      </c>
      <c r="N8" s="230">
        <v>38</v>
      </c>
      <c r="O8" s="231">
        <v>57</v>
      </c>
      <c r="P8" s="231">
        <v>63</v>
      </c>
      <c r="Q8" s="239">
        <v>79</v>
      </c>
    </row>
    <row r="9" spans="1:17">
      <c r="A9" s="1326"/>
      <c r="B9" s="691" t="s">
        <v>404</v>
      </c>
      <c r="C9" s="227">
        <v>60</v>
      </c>
      <c r="D9" s="228">
        <v>78</v>
      </c>
      <c r="E9" s="229">
        <v>85</v>
      </c>
      <c r="F9" s="230">
        <v>92</v>
      </c>
      <c r="G9" s="231">
        <v>97</v>
      </c>
      <c r="H9" s="231">
        <v>98</v>
      </c>
      <c r="I9" s="229">
        <v>99</v>
      </c>
      <c r="J9" s="230">
        <v>105</v>
      </c>
      <c r="K9" s="231">
        <v>106</v>
      </c>
      <c r="L9" s="231">
        <v>97</v>
      </c>
      <c r="M9" s="239">
        <v>99</v>
      </c>
      <c r="N9" s="230">
        <v>47</v>
      </c>
      <c r="O9" s="231">
        <v>74</v>
      </c>
      <c r="P9" s="231">
        <v>88</v>
      </c>
      <c r="Q9" s="239">
        <v>92</v>
      </c>
    </row>
    <row r="10" spans="1:17">
      <c r="A10" s="1326"/>
      <c r="B10" s="691" t="s">
        <v>405</v>
      </c>
      <c r="C10" s="227">
        <v>121</v>
      </c>
      <c r="D10" s="228">
        <v>174</v>
      </c>
      <c r="E10" s="229">
        <v>212</v>
      </c>
      <c r="F10" s="230">
        <v>217</v>
      </c>
      <c r="G10" s="231">
        <v>221</v>
      </c>
      <c r="H10" s="231">
        <v>217</v>
      </c>
      <c r="I10" s="229">
        <v>217</v>
      </c>
      <c r="J10" s="230">
        <v>211</v>
      </c>
      <c r="K10" s="231">
        <v>231</v>
      </c>
      <c r="L10" s="231">
        <v>214</v>
      </c>
      <c r="M10" s="239">
        <v>237</v>
      </c>
      <c r="N10" s="230">
        <v>136</v>
      </c>
      <c r="O10" s="231">
        <v>200</v>
      </c>
      <c r="P10" s="231">
        <v>224</v>
      </c>
      <c r="Q10" s="239">
        <v>222</v>
      </c>
    </row>
    <row r="11" spans="1:17">
      <c r="A11" s="1326"/>
      <c r="B11" s="691" t="s">
        <v>406</v>
      </c>
      <c r="C11" s="227">
        <v>35</v>
      </c>
      <c r="D11" s="228">
        <v>45</v>
      </c>
      <c r="E11" s="229">
        <v>50</v>
      </c>
      <c r="F11" s="230">
        <v>52</v>
      </c>
      <c r="G11" s="231">
        <v>52</v>
      </c>
      <c r="H11" s="231">
        <v>52</v>
      </c>
      <c r="I11" s="229">
        <v>51</v>
      </c>
      <c r="J11" s="230">
        <v>51</v>
      </c>
      <c r="K11" s="231">
        <v>53</v>
      </c>
      <c r="L11" s="231">
        <v>50</v>
      </c>
      <c r="M11" s="239">
        <v>53</v>
      </c>
      <c r="N11" s="230">
        <v>33</v>
      </c>
      <c r="O11" s="231">
        <v>44</v>
      </c>
      <c r="P11" s="231">
        <v>51</v>
      </c>
      <c r="Q11" s="239">
        <v>50</v>
      </c>
    </row>
    <row r="12" spans="1:17">
      <c r="A12" s="1326"/>
      <c r="B12" s="691" t="s">
        <v>407</v>
      </c>
      <c r="C12" s="227">
        <v>28</v>
      </c>
      <c r="D12" s="228">
        <v>31</v>
      </c>
      <c r="E12" s="229">
        <v>37</v>
      </c>
      <c r="F12" s="230">
        <v>39</v>
      </c>
      <c r="G12" s="231">
        <v>39</v>
      </c>
      <c r="H12" s="231">
        <v>39</v>
      </c>
      <c r="I12" s="229">
        <v>38</v>
      </c>
      <c r="J12" s="230">
        <v>37</v>
      </c>
      <c r="K12" s="231">
        <v>35</v>
      </c>
      <c r="L12" s="231">
        <v>37</v>
      </c>
      <c r="M12" s="239">
        <v>37</v>
      </c>
      <c r="N12" s="230">
        <v>26</v>
      </c>
      <c r="O12" s="231">
        <v>32</v>
      </c>
      <c r="P12" s="231">
        <v>38</v>
      </c>
      <c r="Q12" s="239">
        <v>37</v>
      </c>
    </row>
    <row r="13" spans="1:17">
      <c r="A13" s="1326"/>
      <c r="B13" s="691" t="s">
        <v>408</v>
      </c>
      <c r="C13" s="227">
        <v>39</v>
      </c>
      <c r="D13" s="228">
        <v>53</v>
      </c>
      <c r="E13" s="229">
        <v>61</v>
      </c>
      <c r="F13" s="238">
        <v>68</v>
      </c>
      <c r="G13" s="239">
        <v>68</v>
      </c>
      <c r="H13" s="231">
        <v>73</v>
      </c>
      <c r="I13" s="229">
        <v>71</v>
      </c>
      <c r="J13" s="238">
        <v>73</v>
      </c>
      <c r="K13" s="239">
        <v>72</v>
      </c>
      <c r="L13" s="231">
        <v>71</v>
      </c>
      <c r="M13" s="239">
        <v>75</v>
      </c>
      <c r="N13" s="238">
        <v>44</v>
      </c>
      <c r="O13" s="239">
        <v>59</v>
      </c>
      <c r="P13" s="231">
        <v>65</v>
      </c>
      <c r="Q13" s="239">
        <v>57</v>
      </c>
    </row>
    <row r="14" spans="1:17">
      <c r="A14" s="1326"/>
      <c r="B14" s="691" t="s">
        <v>409</v>
      </c>
      <c r="C14" s="227">
        <v>61</v>
      </c>
      <c r="D14" s="228">
        <v>57</v>
      </c>
      <c r="E14" s="229">
        <v>68</v>
      </c>
      <c r="F14" s="238">
        <v>87</v>
      </c>
      <c r="G14" s="239">
        <v>70</v>
      </c>
      <c r="H14" s="231">
        <v>72</v>
      </c>
      <c r="I14" s="229">
        <v>71</v>
      </c>
      <c r="J14" s="238">
        <v>76</v>
      </c>
      <c r="K14" s="239">
        <v>76</v>
      </c>
      <c r="L14" s="231">
        <v>74</v>
      </c>
      <c r="M14" s="239">
        <v>79</v>
      </c>
      <c r="N14" s="238">
        <v>50</v>
      </c>
      <c r="O14" s="239">
        <v>63</v>
      </c>
      <c r="P14" s="231">
        <v>71</v>
      </c>
      <c r="Q14" s="239">
        <v>68</v>
      </c>
    </row>
    <row r="15" spans="1:17">
      <c r="A15" s="1326"/>
      <c r="B15" s="691" t="s">
        <v>410</v>
      </c>
      <c r="C15" s="227">
        <v>36</v>
      </c>
      <c r="D15" s="228">
        <v>52</v>
      </c>
      <c r="E15" s="229">
        <v>63</v>
      </c>
      <c r="F15" s="238">
        <v>75</v>
      </c>
      <c r="G15" s="239">
        <v>69</v>
      </c>
      <c r="H15" s="231">
        <v>71</v>
      </c>
      <c r="I15" s="229">
        <v>71</v>
      </c>
      <c r="J15" s="238">
        <v>73</v>
      </c>
      <c r="K15" s="239">
        <v>77</v>
      </c>
      <c r="L15" s="231">
        <v>76</v>
      </c>
      <c r="M15" s="239">
        <v>79</v>
      </c>
      <c r="N15" s="238">
        <v>39</v>
      </c>
      <c r="O15" s="239">
        <v>61</v>
      </c>
      <c r="P15" s="231">
        <v>70</v>
      </c>
      <c r="Q15" s="239">
        <v>76</v>
      </c>
    </row>
    <row r="16" spans="1:17">
      <c r="A16" s="1326"/>
      <c r="B16" s="691" t="s">
        <v>411</v>
      </c>
      <c r="C16" s="227">
        <v>98</v>
      </c>
      <c r="D16" s="228">
        <v>129</v>
      </c>
      <c r="E16" s="229">
        <v>174</v>
      </c>
      <c r="F16" s="238">
        <v>180</v>
      </c>
      <c r="G16" s="239">
        <v>190</v>
      </c>
      <c r="H16" s="231">
        <v>196</v>
      </c>
      <c r="I16" s="229">
        <v>193</v>
      </c>
      <c r="J16" s="238">
        <v>196</v>
      </c>
      <c r="K16" s="239">
        <v>196</v>
      </c>
      <c r="L16" s="231">
        <v>191</v>
      </c>
      <c r="M16" s="239">
        <v>198</v>
      </c>
      <c r="N16" s="238">
        <v>123</v>
      </c>
      <c r="O16" s="239">
        <v>156</v>
      </c>
      <c r="P16" s="231">
        <v>184</v>
      </c>
      <c r="Q16" s="239">
        <v>177</v>
      </c>
    </row>
    <row r="17" spans="1:17">
      <c r="A17" s="1326"/>
      <c r="B17" s="691" t="s">
        <v>412</v>
      </c>
      <c r="C17" s="227">
        <v>15</v>
      </c>
      <c r="D17" s="228">
        <v>22</v>
      </c>
      <c r="E17" s="229">
        <v>28</v>
      </c>
      <c r="F17" s="238">
        <v>32</v>
      </c>
      <c r="G17" s="239">
        <v>32</v>
      </c>
      <c r="H17" s="231">
        <v>32</v>
      </c>
      <c r="I17" s="229">
        <v>32</v>
      </c>
      <c r="J17" s="238">
        <v>32</v>
      </c>
      <c r="K17" s="239">
        <v>35</v>
      </c>
      <c r="L17" s="231">
        <v>32</v>
      </c>
      <c r="M17" s="239">
        <v>35</v>
      </c>
      <c r="N17" s="238">
        <v>19</v>
      </c>
      <c r="O17" s="239">
        <v>30</v>
      </c>
      <c r="P17" s="231">
        <v>32</v>
      </c>
      <c r="Q17" s="239">
        <v>45</v>
      </c>
    </row>
    <row r="18" spans="1:17">
      <c r="A18" s="1326"/>
      <c r="B18" s="691" t="s">
        <v>413</v>
      </c>
      <c r="C18" s="227">
        <v>109</v>
      </c>
      <c r="D18" s="228">
        <v>118</v>
      </c>
      <c r="E18" s="229">
        <v>163</v>
      </c>
      <c r="F18" s="238">
        <v>168</v>
      </c>
      <c r="G18" s="239">
        <v>176</v>
      </c>
      <c r="H18" s="231">
        <v>181</v>
      </c>
      <c r="I18" s="229">
        <v>175</v>
      </c>
      <c r="J18" s="238">
        <v>179</v>
      </c>
      <c r="K18" s="239">
        <v>181</v>
      </c>
      <c r="L18" s="231">
        <v>175</v>
      </c>
      <c r="M18" s="239">
        <v>183</v>
      </c>
      <c r="N18" s="238">
        <v>105</v>
      </c>
      <c r="O18" s="239">
        <v>146</v>
      </c>
      <c r="P18" s="231">
        <v>158</v>
      </c>
      <c r="Q18" s="239">
        <v>162</v>
      </c>
    </row>
    <row r="19" spans="1:17">
      <c r="A19" s="1326"/>
      <c r="B19" s="691" t="s">
        <v>414</v>
      </c>
      <c r="C19" s="227">
        <v>31</v>
      </c>
      <c r="D19" s="228">
        <v>54</v>
      </c>
      <c r="E19" s="229">
        <v>67</v>
      </c>
      <c r="F19" s="238">
        <v>65</v>
      </c>
      <c r="G19" s="239">
        <v>63</v>
      </c>
      <c r="H19" s="231">
        <v>75</v>
      </c>
      <c r="I19" s="229">
        <v>58</v>
      </c>
      <c r="J19" s="238">
        <v>73</v>
      </c>
      <c r="K19" s="239">
        <v>80</v>
      </c>
      <c r="L19" s="231">
        <v>76</v>
      </c>
      <c r="M19" s="239">
        <v>80</v>
      </c>
      <c r="N19" s="238">
        <v>32</v>
      </c>
      <c r="O19" s="239">
        <v>57</v>
      </c>
      <c r="P19" s="231">
        <v>61</v>
      </c>
      <c r="Q19" s="239">
        <v>60</v>
      </c>
    </row>
    <row r="20" spans="1:17">
      <c r="A20" s="1326"/>
      <c r="B20" s="691" t="s">
        <v>415</v>
      </c>
      <c r="C20" s="227">
        <v>90</v>
      </c>
      <c r="D20" s="228">
        <v>93</v>
      </c>
      <c r="E20" s="229">
        <v>120</v>
      </c>
      <c r="F20" s="238">
        <v>126</v>
      </c>
      <c r="G20" s="239">
        <v>128</v>
      </c>
      <c r="H20" s="231">
        <v>135</v>
      </c>
      <c r="I20" s="229">
        <v>130</v>
      </c>
      <c r="J20" s="238">
        <v>138</v>
      </c>
      <c r="K20" s="239">
        <v>142</v>
      </c>
      <c r="L20" s="231">
        <v>129</v>
      </c>
      <c r="M20" s="239">
        <v>141</v>
      </c>
      <c r="N20" s="238">
        <v>67</v>
      </c>
      <c r="O20" s="239">
        <v>107</v>
      </c>
      <c r="P20" s="231">
        <v>118</v>
      </c>
      <c r="Q20" s="239">
        <v>116</v>
      </c>
    </row>
    <row r="21" spans="1:17">
      <c r="A21" s="1326"/>
      <c r="B21" s="691" t="s">
        <v>416</v>
      </c>
      <c r="C21" s="227">
        <v>25</v>
      </c>
      <c r="D21" s="228">
        <v>29</v>
      </c>
      <c r="E21" s="229">
        <v>33</v>
      </c>
      <c r="F21" s="238">
        <v>38</v>
      </c>
      <c r="G21" s="239">
        <v>40</v>
      </c>
      <c r="H21" s="231">
        <v>40</v>
      </c>
      <c r="I21" s="229">
        <v>40</v>
      </c>
      <c r="J21" s="238">
        <v>40</v>
      </c>
      <c r="K21" s="239">
        <v>41</v>
      </c>
      <c r="L21" s="231">
        <v>36</v>
      </c>
      <c r="M21" s="239">
        <v>40</v>
      </c>
      <c r="N21" s="238">
        <v>24</v>
      </c>
      <c r="O21" s="239">
        <v>32</v>
      </c>
      <c r="P21" s="231">
        <v>36</v>
      </c>
      <c r="Q21" s="239">
        <v>36</v>
      </c>
    </row>
    <row r="22" spans="1:17">
      <c r="A22" s="1326"/>
      <c r="B22" s="691" t="s">
        <v>417</v>
      </c>
      <c r="C22" s="227">
        <v>37</v>
      </c>
      <c r="D22" s="228">
        <v>57</v>
      </c>
      <c r="E22" s="229">
        <v>84</v>
      </c>
      <c r="F22" s="238">
        <v>88</v>
      </c>
      <c r="G22" s="239">
        <v>92</v>
      </c>
      <c r="H22" s="231">
        <v>93</v>
      </c>
      <c r="I22" s="229">
        <v>104</v>
      </c>
      <c r="J22" s="238">
        <v>101</v>
      </c>
      <c r="K22" s="239">
        <v>103</v>
      </c>
      <c r="L22" s="231">
        <v>98</v>
      </c>
      <c r="M22" s="239">
        <v>104</v>
      </c>
      <c r="N22" s="238">
        <v>57</v>
      </c>
      <c r="O22" s="239">
        <v>86</v>
      </c>
      <c r="P22" s="231">
        <v>99</v>
      </c>
      <c r="Q22" s="239">
        <v>97</v>
      </c>
    </row>
    <row r="23" spans="1:17">
      <c r="A23" s="1326"/>
      <c r="B23" s="691" t="s">
        <v>418</v>
      </c>
      <c r="C23" s="227">
        <v>19</v>
      </c>
      <c r="D23" s="228">
        <v>29</v>
      </c>
      <c r="E23" s="229">
        <v>34</v>
      </c>
      <c r="F23" s="238">
        <v>36</v>
      </c>
      <c r="G23" s="239">
        <v>34</v>
      </c>
      <c r="H23" s="231">
        <v>36</v>
      </c>
      <c r="I23" s="229">
        <v>35</v>
      </c>
      <c r="J23" s="238">
        <v>35</v>
      </c>
      <c r="K23" s="239">
        <v>38</v>
      </c>
      <c r="L23" s="231">
        <v>28</v>
      </c>
      <c r="M23" s="239">
        <v>39</v>
      </c>
      <c r="N23" s="238">
        <v>28</v>
      </c>
      <c r="O23" s="239">
        <v>32</v>
      </c>
      <c r="P23" s="231">
        <v>38</v>
      </c>
      <c r="Q23" s="239">
        <v>37</v>
      </c>
    </row>
    <row r="24" spans="1:17">
      <c r="A24" s="1326"/>
      <c r="B24" s="691" t="s">
        <v>419</v>
      </c>
      <c r="C24" s="227">
        <v>126</v>
      </c>
      <c r="D24" s="228">
        <v>133</v>
      </c>
      <c r="E24" s="229">
        <v>157</v>
      </c>
      <c r="F24" s="238">
        <v>167</v>
      </c>
      <c r="G24" s="239">
        <v>157</v>
      </c>
      <c r="H24" s="231">
        <v>162</v>
      </c>
      <c r="I24" s="229">
        <v>164</v>
      </c>
      <c r="J24" s="238">
        <v>166</v>
      </c>
      <c r="K24" s="239">
        <v>175</v>
      </c>
      <c r="L24" s="231">
        <v>171</v>
      </c>
      <c r="M24" s="239">
        <v>183</v>
      </c>
      <c r="N24" s="238">
        <v>114</v>
      </c>
      <c r="O24" s="239">
        <v>147</v>
      </c>
      <c r="P24" s="231">
        <v>169</v>
      </c>
      <c r="Q24" s="239">
        <v>170</v>
      </c>
    </row>
    <row r="25" spans="1:17">
      <c r="A25" s="1326"/>
      <c r="B25" s="691" t="s">
        <v>420</v>
      </c>
      <c r="C25" s="227">
        <v>130</v>
      </c>
      <c r="D25" s="228">
        <v>130</v>
      </c>
      <c r="E25" s="229">
        <v>160</v>
      </c>
      <c r="F25" s="238">
        <v>178</v>
      </c>
      <c r="G25" s="239">
        <v>176</v>
      </c>
      <c r="H25" s="231">
        <v>176</v>
      </c>
      <c r="I25" s="229">
        <v>183</v>
      </c>
      <c r="J25" s="238">
        <v>162</v>
      </c>
      <c r="K25" s="239">
        <v>173</v>
      </c>
      <c r="L25" s="231">
        <v>166</v>
      </c>
      <c r="M25" s="239">
        <v>193</v>
      </c>
      <c r="N25" s="238">
        <v>133</v>
      </c>
      <c r="O25" s="239">
        <v>164</v>
      </c>
      <c r="P25" s="231">
        <v>184</v>
      </c>
      <c r="Q25" s="239">
        <v>186</v>
      </c>
    </row>
    <row r="26" spans="1:17">
      <c r="A26" s="1326"/>
      <c r="B26" s="691" t="s">
        <v>421</v>
      </c>
      <c r="C26" s="227">
        <v>33</v>
      </c>
      <c r="D26" s="228">
        <v>41</v>
      </c>
      <c r="E26" s="229">
        <v>50</v>
      </c>
      <c r="F26" s="238">
        <v>53</v>
      </c>
      <c r="G26" s="239">
        <v>53</v>
      </c>
      <c r="H26" s="231">
        <v>58</v>
      </c>
      <c r="I26" s="229">
        <v>57</v>
      </c>
      <c r="J26" s="238">
        <v>58</v>
      </c>
      <c r="K26" s="239">
        <v>60</v>
      </c>
      <c r="L26" s="231">
        <v>57</v>
      </c>
      <c r="M26" s="239">
        <v>62</v>
      </c>
      <c r="N26" s="238">
        <v>31</v>
      </c>
      <c r="O26" s="239">
        <v>46</v>
      </c>
      <c r="P26" s="231">
        <v>56</v>
      </c>
      <c r="Q26" s="239">
        <v>55</v>
      </c>
    </row>
    <row r="27" spans="1:17">
      <c r="A27" s="1326"/>
      <c r="B27" s="691" t="s">
        <v>422</v>
      </c>
      <c r="C27" s="227">
        <v>21</v>
      </c>
      <c r="D27" s="228">
        <v>31</v>
      </c>
      <c r="E27" s="229">
        <v>35</v>
      </c>
      <c r="F27" s="238">
        <v>36</v>
      </c>
      <c r="G27" s="239">
        <v>36</v>
      </c>
      <c r="H27" s="231">
        <v>36</v>
      </c>
      <c r="I27" s="229">
        <v>36</v>
      </c>
      <c r="J27" s="238">
        <v>38</v>
      </c>
      <c r="K27" s="239">
        <v>40</v>
      </c>
      <c r="L27" s="231">
        <v>37</v>
      </c>
      <c r="M27" s="239">
        <v>40</v>
      </c>
      <c r="N27" s="238">
        <v>30</v>
      </c>
      <c r="O27" s="239">
        <v>36</v>
      </c>
      <c r="P27" s="231">
        <v>40</v>
      </c>
      <c r="Q27" s="239">
        <v>40</v>
      </c>
    </row>
    <row r="28" spans="1:17">
      <c r="A28" s="1326"/>
      <c r="B28" s="691" t="s">
        <v>423</v>
      </c>
      <c r="C28" s="227">
        <v>27</v>
      </c>
      <c r="D28" s="228">
        <v>64</v>
      </c>
      <c r="E28" s="229">
        <v>68</v>
      </c>
      <c r="F28" s="238">
        <v>71</v>
      </c>
      <c r="G28" s="239">
        <v>82</v>
      </c>
      <c r="H28" s="231">
        <v>82</v>
      </c>
      <c r="I28" s="229">
        <v>81</v>
      </c>
      <c r="J28" s="238">
        <v>82</v>
      </c>
      <c r="K28" s="239">
        <v>83</v>
      </c>
      <c r="L28" s="231">
        <v>79</v>
      </c>
      <c r="M28" s="239">
        <v>80</v>
      </c>
      <c r="N28" s="238">
        <v>48</v>
      </c>
      <c r="O28" s="239">
        <v>75</v>
      </c>
      <c r="P28" s="231">
        <v>78</v>
      </c>
      <c r="Q28" s="239">
        <v>77</v>
      </c>
    </row>
    <row r="29" spans="1:17">
      <c r="A29" s="1326"/>
      <c r="B29" s="691" t="s">
        <v>424</v>
      </c>
      <c r="C29" s="227">
        <v>39</v>
      </c>
      <c r="D29" s="228">
        <v>70</v>
      </c>
      <c r="E29" s="229">
        <v>67</v>
      </c>
      <c r="F29" s="238">
        <v>70</v>
      </c>
      <c r="G29" s="239">
        <v>70</v>
      </c>
      <c r="H29" s="231">
        <v>71</v>
      </c>
      <c r="I29" s="229">
        <v>72</v>
      </c>
      <c r="J29" s="238">
        <v>77</v>
      </c>
      <c r="K29" s="239">
        <v>80</v>
      </c>
      <c r="L29" s="231">
        <v>75</v>
      </c>
      <c r="M29" s="239">
        <v>79</v>
      </c>
      <c r="N29" s="238">
        <v>53</v>
      </c>
      <c r="O29" s="239">
        <v>67</v>
      </c>
      <c r="P29" s="231">
        <v>68</v>
      </c>
      <c r="Q29" s="239">
        <v>139</v>
      </c>
    </row>
    <row r="30" spans="1:17">
      <c r="A30" s="1326"/>
      <c r="B30" s="691" t="s">
        <v>425</v>
      </c>
      <c r="C30" s="227">
        <v>1038</v>
      </c>
      <c r="D30" s="228">
        <v>1407</v>
      </c>
      <c r="E30" s="229">
        <v>1551</v>
      </c>
      <c r="F30" s="238">
        <v>1591</v>
      </c>
      <c r="G30" s="239">
        <v>1628</v>
      </c>
      <c r="H30" s="231">
        <v>1686</v>
      </c>
      <c r="I30" s="229">
        <v>1690</v>
      </c>
      <c r="J30" s="238">
        <v>1763</v>
      </c>
      <c r="K30" s="239">
        <v>1766</v>
      </c>
      <c r="L30" s="231">
        <v>1682</v>
      </c>
      <c r="M30" s="239">
        <v>1766</v>
      </c>
      <c r="N30" s="238">
        <v>981</v>
      </c>
      <c r="O30" s="239">
        <v>1284</v>
      </c>
      <c r="P30" s="231">
        <v>1509</v>
      </c>
      <c r="Q30" s="239">
        <v>1453</v>
      </c>
    </row>
    <row r="31" spans="1:17">
      <c r="A31" s="1326"/>
      <c r="B31" s="691" t="s">
        <v>426</v>
      </c>
      <c r="C31" s="227">
        <v>19</v>
      </c>
      <c r="D31" s="228">
        <v>27</v>
      </c>
      <c r="E31" s="229">
        <v>40</v>
      </c>
      <c r="F31" s="238">
        <v>44</v>
      </c>
      <c r="G31" s="239">
        <v>47</v>
      </c>
      <c r="H31" s="231">
        <v>46</v>
      </c>
      <c r="I31" s="229">
        <v>48</v>
      </c>
      <c r="J31" s="238">
        <v>49</v>
      </c>
      <c r="K31" s="239">
        <v>51</v>
      </c>
      <c r="L31" s="231">
        <v>48</v>
      </c>
      <c r="M31" s="239">
        <v>58</v>
      </c>
      <c r="N31" s="238">
        <v>33</v>
      </c>
      <c r="O31" s="239">
        <v>45</v>
      </c>
      <c r="P31" s="231">
        <v>49</v>
      </c>
      <c r="Q31" s="239">
        <v>51</v>
      </c>
    </row>
    <row r="32" spans="1:17">
      <c r="A32" s="1326"/>
      <c r="B32" s="691" t="s">
        <v>427</v>
      </c>
      <c r="C32" s="227">
        <v>46</v>
      </c>
      <c r="D32" s="228">
        <v>51</v>
      </c>
      <c r="E32" s="229">
        <v>69</v>
      </c>
      <c r="F32" s="238">
        <v>74</v>
      </c>
      <c r="G32" s="239">
        <v>72</v>
      </c>
      <c r="H32" s="231">
        <v>75</v>
      </c>
      <c r="I32" s="229">
        <v>75</v>
      </c>
      <c r="J32" s="238">
        <v>77</v>
      </c>
      <c r="K32" s="239">
        <v>76</v>
      </c>
      <c r="L32" s="231">
        <v>72</v>
      </c>
      <c r="M32" s="239">
        <v>80</v>
      </c>
      <c r="N32" s="238">
        <v>49</v>
      </c>
      <c r="O32" s="239">
        <v>69</v>
      </c>
      <c r="P32" s="231">
        <v>76</v>
      </c>
      <c r="Q32" s="239">
        <v>76</v>
      </c>
    </row>
    <row r="33" spans="1:17">
      <c r="A33" s="1326"/>
      <c r="B33" s="691" t="s">
        <v>428</v>
      </c>
      <c r="C33" s="227">
        <v>52</v>
      </c>
      <c r="D33" s="228">
        <v>122</v>
      </c>
      <c r="E33" s="229">
        <v>139</v>
      </c>
      <c r="F33" s="238">
        <v>150</v>
      </c>
      <c r="G33" s="239">
        <v>154</v>
      </c>
      <c r="H33" s="231">
        <v>155</v>
      </c>
      <c r="I33" s="229">
        <v>149</v>
      </c>
      <c r="J33" s="238">
        <v>162</v>
      </c>
      <c r="K33" s="239">
        <v>179</v>
      </c>
      <c r="L33" s="231">
        <v>159</v>
      </c>
      <c r="M33" s="239">
        <v>175</v>
      </c>
      <c r="N33" s="238">
        <v>108</v>
      </c>
      <c r="O33" s="239">
        <v>145</v>
      </c>
      <c r="P33" s="231">
        <v>155</v>
      </c>
      <c r="Q33" s="239">
        <v>402</v>
      </c>
    </row>
    <row r="34" spans="1:17">
      <c r="A34" s="1326"/>
      <c r="B34" s="691" t="s">
        <v>429</v>
      </c>
      <c r="C34" s="227">
        <v>87</v>
      </c>
      <c r="D34" s="228">
        <v>91</v>
      </c>
      <c r="E34" s="229">
        <v>107</v>
      </c>
      <c r="F34" s="238">
        <v>107</v>
      </c>
      <c r="G34" s="239">
        <v>108</v>
      </c>
      <c r="H34" s="231">
        <v>111</v>
      </c>
      <c r="I34" s="229">
        <v>109</v>
      </c>
      <c r="J34" s="238">
        <v>114</v>
      </c>
      <c r="K34" s="239">
        <v>121</v>
      </c>
      <c r="L34" s="231">
        <v>116</v>
      </c>
      <c r="M34" s="239">
        <v>121</v>
      </c>
      <c r="N34" s="238">
        <v>69</v>
      </c>
      <c r="O34" s="239">
        <v>103</v>
      </c>
      <c r="P34" s="231">
        <v>109</v>
      </c>
      <c r="Q34" s="239">
        <v>109</v>
      </c>
    </row>
    <row r="35" spans="1:17">
      <c r="A35" s="1326"/>
      <c r="B35" s="691" t="s">
        <v>430</v>
      </c>
      <c r="C35" s="227">
        <v>38</v>
      </c>
      <c r="D35" s="228">
        <v>81</v>
      </c>
      <c r="E35" s="229">
        <v>93</v>
      </c>
      <c r="F35" s="238">
        <v>93</v>
      </c>
      <c r="G35" s="239">
        <v>91</v>
      </c>
      <c r="H35" s="231">
        <v>90</v>
      </c>
      <c r="I35" s="229">
        <v>92</v>
      </c>
      <c r="J35" s="238">
        <v>93</v>
      </c>
      <c r="K35" s="239">
        <v>96</v>
      </c>
      <c r="L35" s="231">
        <v>92</v>
      </c>
      <c r="M35" s="239">
        <v>105</v>
      </c>
      <c r="N35" s="238">
        <v>69</v>
      </c>
      <c r="O35" s="239">
        <v>92</v>
      </c>
      <c r="P35" s="231">
        <v>95</v>
      </c>
      <c r="Q35" s="239">
        <v>118</v>
      </c>
    </row>
    <row r="36" spans="1:17">
      <c r="A36" s="1326"/>
      <c r="B36" s="691" t="s">
        <v>431</v>
      </c>
      <c r="C36" s="227">
        <v>112</v>
      </c>
      <c r="D36" s="228">
        <v>163</v>
      </c>
      <c r="E36" s="229">
        <v>191</v>
      </c>
      <c r="F36" s="238">
        <v>201</v>
      </c>
      <c r="G36" s="239">
        <v>205</v>
      </c>
      <c r="H36" s="231">
        <v>207</v>
      </c>
      <c r="I36" s="229">
        <v>220</v>
      </c>
      <c r="J36" s="238">
        <v>215</v>
      </c>
      <c r="K36" s="239">
        <v>230</v>
      </c>
      <c r="L36" s="231">
        <v>199</v>
      </c>
      <c r="M36" s="239">
        <v>236</v>
      </c>
      <c r="N36" s="238">
        <v>149</v>
      </c>
      <c r="O36" s="239">
        <v>195</v>
      </c>
      <c r="P36" s="231">
        <v>207</v>
      </c>
      <c r="Q36" s="239">
        <v>203</v>
      </c>
    </row>
    <row r="37" spans="1:17">
      <c r="A37" s="1326"/>
      <c r="B37" s="691" t="s">
        <v>432</v>
      </c>
      <c r="C37" s="227">
        <v>77</v>
      </c>
      <c r="D37" s="228">
        <v>65</v>
      </c>
      <c r="E37" s="229">
        <v>73</v>
      </c>
      <c r="F37" s="238">
        <v>78</v>
      </c>
      <c r="G37" s="239">
        <v>75</v>
      </c>
      <c r="H37" s="231">
        <v>77</v>
      </c>
      <c r="I37" s="229">
        <v>76</v>
      </c>
      <c r="J37" s="238">
        <v>75</v>
      </c>
      <c r="K37" s="239">
        <v>79</v>
      </c>
      <c r="L37" s="231">
        <v>77</v>
      </c>
      <c r="M37" s="239">
        <v>79</v>
      </c>
      <c r="N37" s="238">
        <v>48</v>
      </c>
      <c r="O37" s="239">
        <v>67</v>
      </c>
      <c r="P37" s="231">
        <v>76</v>
      </c>
      <c r="Q37" s="239">
        <v>72</v>
      </c>
    </row>
    <row r="38" spans="1:17">
      <c r="A38" s="1326"/>
      <c r="B38" s="691" t="s">
        <v>433</v>
      </c>
      <c r="C38" s="227">
        <v>179</v>
      </c>
      <c r="D38" s="228">
        <v>197</v>
      </c>
      <c r="E38" s="229">
        <v>248</v>
      </c>
      <c r="F38" s="238">
        <v>262</v>
      </c>
      <c r="G38" s="239">
        <v>266</v>
      </c>
      <c r="H38" s="231">
        <v>275</v>
      </c>
      <c r="I38" s="229">
        <v>273</v>
      </c>
      <c r="J38" s="238">
        <v>299</v>
      </c>
      <c r="K38" s="239">
        <v>307</v>
      </c>
      <c r="L38" s="231">
        <v>296</v>
      </c>
      <c r="M38" s="239">
        <v>302</v>
      </c>
      <c r="N38" s="238">
        <v>174</v>
      </c>
      <c r="O38" s="239">
        <v>225</v>
      </c>
      <c r="P38" s="231">
        <v>266</v>
      </c>
      <c r="Q38" s="239">
        <v>246</v>
      </c>
    </row>
    <row r="39" spans="1:17">
      <c r="A39" s="1326"/>
      <c r="B39" s="691" t="s">
        <v>434</v>
      </c>
      <c r="C39" s="227">
        <v>46</v>
      </c>
      <c r="D39" s="228">
        <v>41</v>
      </c>
      <c r="E39" s="229">
        <v>54</v>
      </c>
      <c r="F39" s="238">
        <v>55</v>
      </c>
      <c r="G39" s="239">
        <v>56</v>
      </c>
      <c r="H39" s="231">
        <v>58</v>
      </c>
      <c r="I39" s="229">
        <v>59</v>
      </c>
      <c r="J39" s="238">
        <v>59</v>
      </c>
      <c r="K39" s="239">
        <v>61</v>
      </c>
      <c r="L39" s="231">
        <v>56</v>
      </c>
      <c r="M39" s="239">
        <v>53</v>
      </c>
      <c r="N39" s="238">
        <v>38</v>
      </c>
      <c r="O39" s="239">
        <v>49</v>
      </c>
      <c r="P39" s="231">
        <v>53</v>
      </c>
      <c r="Q39" s="239">
        <v>53</v>
      </c>
    </row>
    <row r="40" spans="1:17">
      <c r="A40" s="1326"/>
      <c r="B40" s="691" t="s">
        <v>435</v>
      </c>
      <c r="C40" s="240">
        <v>16</v>
      </c>
      <c r="D40" s="241">
        <v>27</v>
      </c>
      <c r="E40" s="229">
        <v>30</v>
      </c>
      <c r="F40" s="238">
        <v>32</v>
      </c>
      <c r="G40" s="239">
        <v>34</v>
      </c>
      <c r="H40" s="239">
        <v>34</v>
      </c>
      <c r="I40" s="229">
        <v>35</v>
      </c>
      <c r="J40" s="238">
        <v>36</v>
      </c>
      <c r="K40" s="239">
        <v>37</v>
      </c>
      <c r="L40" s="239">
        <v>38</v>
      </c>
      <c r="M40" s="239">
        <v>37</v>
      </c>
      <c r="N40" s="238">
        <v>25</v>
      </c>
      <c r="O40" s="239">
        <v>34</v>
      </c>
      <c r="P40" s="239">
        <v>36</v>
      </c>
      <c r="Q40" s="239">
        <v>41</v>
      </c>
    </row>
    <row r="41" spans="1:17">
      <c r="A41" s="1326"/>
      <c r="B41" s="691" t="s">
        <v>436</v>
      </c>
      <c r="C41" s="240">
        <v>22</v>
      </c>
      <c r="D41" s="241">
        <v>32</v>
      </c>
      <c r="E41" s="229">
        <v>33</v>
      </c>
      <c r="F41" s="238">
        <v>36</v>
      </c>
      <c r="G41" s="239">
        <v>32</v>
      </c>
      <c r="H41" s="239">
        <v>32</v>
      </c>
      <c r="I41" s="229">
        <v>32</v>
      </c>
      <c r="J41" s="238">
        <v>32</v>
      </c>
      <c r="K41" s="239">
        <v>31</v>
      </c>
      <c r="L41" s="239">
        <v>32</v>
      </c>
      <c r="M41" s="239">
        <v>35</v>
      </c>
      <c r="N41" s="238">
        <v>19</v>
      </c>
      <c r="O41" s="239">
        <v>31</v>
      </c>
      <c r="P41" s="239">
        <v>33</v>
      </c>
      <c r="Q41" s="239">
        <v>35</v>
      </c>
    </row>
    <row r="42" spans="1:17" ht="15" thickBot="1">
      <c r="A42" s="1327"/>
      <c r="B42" s="692" t="s">
        <v>437</v>
      </c>
      <c r="C42" s="242">
        <v>15</v>
      </c>
      <c r="D42" s="243">
        <v>24</v>
      </c>
      <c r="E42" s="244">
        <v>29</v>
      </c>
      <c r="F42" s="245">
        <v>31</v>
      </c>
      <c r="G42" s="246">
        <v>33</v>
      </c>
      <c r="H42" s="246">
        <v>35</v>
      </c>
      <c r="I42" s="244">
        <v>35</v>
      </c>
      <c r="J42" s="245">
        <v>36</v>
      </c>
      <c r="K42" s="246">
        <v>34</v>
      </c>
      <c r="L42" s="246">
        <v>33</v>
      </c>
      <c r="M42" s="246">
        <v>35</v>
      </c>
      <c r="N42" s="245">
        <v>23</v>
      </c>
      <c r="O42" s="246">
        <v>30</v>
      </c>
      <c r="P42" s="246">
        <v>34</v>
      </c>
      <c r="Q42" s="246">
        <v>33</v>
      </c>
    </row>
    <row r="43" spans="1:17" ht="15.75" thickTop="1" thickBot="1">
      <c r="A43" s="225"/>
      <c r="B43" s="702" t="s">
        <v>438</v>
      </c>
      <c r="C43" s="247">
        <v>3233</v>
      </c>
      <c r="D43" s="248">
        <v>4200</v>
      </c>
      <c r="E43" s="249">
        <v>4952</v>
      </c>
      <c r="F43" s="250">
        <v>5183</v>
      </c>
      <c r="G43" s="251">
        <v>5288</v>
      </c>
      <c r="H43" s="251">
        <v>5432</v>
      </c>
      <c r="I43" s="249">
        <v>5436</v>
      </c>
      <c r="J43" s="250">
        <v>5682</v>
      </c>
      <c r="K43" s="251">
        <v>5752</v>
      </c>
      <c r="L43" s="251">
        <v>5451</v>
      </c>
      <c r="M43" s="704">
        <v>5809</v>
      </c>
      <c r="N43" s="250">
        <v>3377</v>
      </c>
      <c r="O43" s="251">
        <v>4577</v>
      </c>
      <c r="P43" s="251">
        <v>5190</v>
      </c>
      <c r="Q43" s="704">
        <v>5454</v>
      </c>
    </row>
    <row r="44" spans="1:17" s="697" customFormat="1" ht="12.75">
      <c r="A44" s="696" t="s">
        <v>950</v>
      </c>
      <c r="C44" s="698"/>
      <c r="D44" s="698"/>
      <c r="E44" s="698"/>
      <c r="F44" s="698"/>
      <c r="G44" s="698"/>
      <c r="H44" s="698"/>
      <c r="I44" s="699"/>
      <c r="J44" s="698"/>
      <c r="K44" s="698"/>
      <c r="L44" s="698"/>
      <c r="M44" s="699"/>
      <c r="N44" s="698"/>
      <c r="O44" s="698"/>
      <c r="P44" s="698"/>
      <c r="Q44" s="699"/>
    </row>
    <row r="45" spans="1:17" s="697" customFormat="1" ht="15">
      <c r="A45" s="696" t="s">
        <v>948</v>
      </c>
      <c r="C45" s="700"/>
      <c r="D45" s="700"/>
      <c r="E45" s="700"/>
      <c r="F45" s="700"/>
      <c r="G45" s="700"/>
      <c r="H45" s="700"/>
      <c r="I45" s="701"/>
      <c r="J45" s="700"/>
      <c r="K45" s="700"/>
      <c r="L45" s="700"/>
      <c r="M45" s="701"/>
      <c r="N45" s="700"/>
      <c r="O45" s="700"/>
      <c r="P45" s="700"/>
      <c r="Q45" s="701"/>
    </row>
    <row r="46" spans="1:17" s="221" customFormat="1" ht="15">
      <c r="A46" s="697" t="s">
        <v>949</v>
      </c>
      <c r="M46" s="705"/>
      <c r="Q46" s="705"/>
    </row>
  </sheetData>
  <mergeCells count="9">
    <mergeCell ref="N2:Q2"/>
    <mergeCell ref="J2:M2"/>
    <mergeCell ref="A4:B4"/>
    <mergeCell ref="A5:B5"/>
    <mergeCell ref="A6:A42"/>
    <mergeCell ref="C2:C3"/>
    <mergeCell ref="D2:D3"/>
    <mergeCell ref="E2:E3"/>
    <mergeCell ref="F2:I2"/>
  </mergeCells>
  <pageMargins left="1.21" right="0.55000000000000004" top="0.64" bottom="0.39" header="0.54" footer="0.26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41"/>
  <sheetViews>
    <sheetView view="pageBreakPreview" zoomScaleNormal="75" zoomScaleSheetLayoutView="50" workbookViewId="0">
      <pane xSplit="1" ySplit="4" topLeftCell="B5" activePane="bottomRight" state="frozen"/>
      <selection pane="topRight" activeCell="B1" sqref="B1"/>
      <selection pane="bottomLeft" activeCell="A9" sqref="A9"/>
      <selection pane="bottomRight" activeCell="B5" sqref="B5"/>
    </sheetView>
  </sheetViews>
  <sheetFormatPr defaultRowHeight="14.25"/>
  <cols>
    <col min="1" max="1" width="22.7109375" style="54" customWidth="1"/>
    <col min="2" max="2" width="27.140625" style="54" bestFit="1" customWidth="1"/>
    <col min="3" max="3" width="27.7109375" style="54" customWidth="1"/>
    <col min="4" max="4" width="33.5703125" style="54" bestFit="1" customWidth="1"/>
    <col min="5" max="5" width="14.28515625" style="54" bestFit="1" customWidth="1"/>
    <col min="6" max="6" width="14.42578125" style="54" bestFit="1" customWidth="1"/>
    <col min="7" max="7" width="15.5703125" style="1102" bestFit="1" customWidth="1"/>
    <col min="8" max="8" width="21.28515625" style="1102" bestFit="1" customWidth="1"/>
    <col min="9" max="9" width="9.140625" style="54"/>
    <col min="10" max="10" width="14.42578125" style="54" bestFit="1" customWidth="1"/>
    <col min="11" max="11" width="9.140625" style="54"/>
    <col min="12" max="12" width="12.5703125" style="54" bestFit="1" customWidth="1"/>
    <col min="13" max="13" width="12.7109375" style="54" bestFit="1" customWidth="1"/>
    <col min="14" max="16384" width="9.140625" style="54"/>
  </cols>
  <sheetData>
    <row r="1" spans="1:13" s="640" customFormat="1" ht="18.75" thickBot="1">
      <c r="A1" s="648" t="s">
        <v>951</v>
      </c>
      <c r="B1" s="648"/>
      <c r="C1" s="648"/>
      <c r="D1" s="648"/>
      <c r="G1" s="1100"/>
      <c r="H1" s="1100"/>
    </row>
    <row r="2" spans="1:13">
      <c r="A2" s="628" t="s">
        <v>39</v>
      </c>
      <c r="B2" s="628" t="s">
        <v>614</v>
      </c>
      <c r="C2" s="628" t="s">
        <v>615</v>
      </c>
      <c r="D2" s="628" t="s">
        <v>614</v>
      </c>
    </row>
    <row r="3" spans="1:13">
      <c r="A3" s="37"/>
      <c r="B3" s="37" t="s">
        <v>616</v>
      </c>
      <c r="C3" s="37" t="s">
        <v>1068</v>
      </c>
      <c r="D3" s="37" t="s">
        <v>617</v>
      </c>
    </row>
    <row r="4" spans="1:13" ht="12" customHeight="1" thickBot="1">
      <c r="A4" s="45"/>
      <c r="B4" s="45" t="s">
        <v>618</v>
      </c>
      <c r="C4" s="45" t="s">
        <v>1069</v>
      </c>
      <c r="D4" s="45" t="s">
        <v>619</v>
      </c>
    </row>
    <row r="5" spans="1:13" ht="20.100000000000001" customHeight="1">
      <c r="A5" s="37">
        <v>1992</v>
      </c>
      <c r="B5" s="351">
        <v>20400</v>
      </c>
      <c r="C5" s="1067">
        <v>75456.299999999988</v>
      </c>
      <c r="D5" s="352">
        <f>B5/C5*100</f>
        <v>27.035515921135815</v>
      </c>
      <c r="E5" s="1037"/>
      <c r="F5" s="1106"/>
      <c r="J5" s="88"/>
      <c r="K5" s="88"/>
      <c r="L5" s="88"/>
      <c r="M5" s="1105"/>
    </row>
    <row r="6" spans="1:13" ht="20.100000000000001" customHeight="1">
      <c r="A6" s="37">
        <v>1993</v>
      </c>
      <c r="B6" s="351">
        <v>15462.9</v>
      </c>
      <c r="C6" s="1067">
        <v>88821</v>
      </c>
      <c r="D6" s="352">
        <f>B6/C6*100</f>
        <v>17.40905866855811</v>
      </c>
      <c r="E6" s="1037"/>
      <c r="F6" s="1106"/>
      <c r="J6" s="88"/>
      <c r="K6" s="88"/>
      <c r="L6" s="88"/>
      <c r="M6" s="1105"/>
    </row>
    <row r="7" spans="1:13" ht="20.100000000000001" customHeight="1">
      <c r="A7" s="37">
        <v>1994</v>
      </c>
      <c r="B7" s="351">
        <v>20552.5</v>
      </c>
      <c r="C7" s="1067">
        <v>143516.79999999999</v>
      </c>
      <c r="D7" s="352">
        <f t="shared" ref="D7:D21" si="0">B7/C7*100</f>
        <v>14.32062309081585</v>
      </c>
      <c r="E7" s="1037"/>
      <c r="F7" s="1106"/>
      <c r="J7" s="88"/>
      <c r="K7" s="88"/>
      <c r="L7" s="88"/>
      <c r="M7" s="1105"/>
    </row>
    <row r="8" spans="1:13" ht="20.100000000000001" customHeight="1">
      <c r="A8" s="37">
        <v>1995</v>
      </c>
      <c r="B8" s="351">
        <v>32374.5</v>
      </c>
      <c r="C8" s="1067">
        <v>204090.59999999998</v>
      </c>
      <c r="D8" s="352">
        <f t="shared" si="0"/>
        <v>15.862807988217002</v>
      </c>
      <c r="E8" s="1037"/>
      <c r="F8" s="1106"/>
      <c r="J8" s="88"/>
      <c r="K8" s="88"/>
      <c r="L8" s="88"/>
      <c r="M8" s="1105"/>
    </row>
    <row r="9" spans="1:13" ht="20.100000000000001" customHeight="1">
      <c r="A9" s="37">
        <v>1996</v>
      </c>
      <c r="B9" s="351">
        <v>42302.1</v>
      </c>
      <c r="C9" s="1067">
        <v>254853.09999999998</v>
      </c>
      <c r="D9" s="352">
        <f t="shared" si="0"/>
        <v>16.598620931038312</v>
      </c>
      <c r="E9" s="1037"/>
      <c r="F9" s="1106"/>
      <c r="J9" s="88"/>
      <c r="K9" s="88"/>
      <c r="L9" s="88"/>
      <c r="M9" s="1105"/>
    </row>
    <row r="10" spans="1:13" ht="20.100000000000001" customHeight="1">
      <c r="A10" s="37">
        <v>1997</v>
      </c>
      <c r="B10" s="351">
        <v>40844.300000000003</v>
      </c>
      <c r="C10" s="1067">
        <v>311358.40000000002</v>
      </c>
      <c r="D10" s="352">
        <f t="shared" si="0"/>
        <v>13.118097986115037</v>
      </c>
      <c r="E10" s="1037"/>
      <c r="F10" s="1106"/>
      <c r="J10" s="88"/>
      <c r="K10" s="88"/>
      <c r="L10" s="88"/>
      <c r="M10" s="1105"/>
    </row>
    <row r="11" spans="1:13" ht="20.100000000000001" customHeight="1">
      <c r="A11" s="37">
        <v>1998</v>
      </c>
      <c r="B11" s="351">
        <v>42260.7</v>
      </c>
      <c r="C11" s="1067">
        <v>366544.1</v>
      </c>
      <c r="D11" s="352">
        <f t="shared" si="0"/>
        <v>11.529499451771287</v>
      </c>
      <c r="E11" s="1037"/>
      <c r="F11" s="1106"/>
      <c r="J11" s="88"/>
      <c r="K11" s="88"/>
      <c r="L11" s="88"/>
      <c r="M11" s="1105"/>
    </row>
    <row r="12" spans="1:13" ht="20.100000000000001" customHeight="1">
      <c r="A12" s="37">
        <v>1999</v>
      </c>
      <c r="B12" s="351">
        <v>46824</v>
      </c>
      <c r="C12" s="1067">
        <v>449054.3</v>
      </c>
      <c r="D12" s="352">
        <f t="shared" si="0"/>
        <v>10.427246771715581</v>
      </c>
      <c r="E12" s="1037"/>
      <c r="F12" s="1106"/>
      <c r="J12" s="88"/>
      <c r="K12" s="88"/>
      <c r="L12" s="88"/>
      <c r="M12" s="1105"/>
    </row>
    <row r="13" spans="1:13" ht="20.100000000000001" customHeight="1">
      <c r="A13" s="37">
        <v>2000</v>
      </c>
      <c r="B13" s="351">
        <v>44542.3</v>
      </c>
      <c r="C13" s="1067">
        <v>587999.9</v>
      </c>
      <c r="D13" s="352">
        <f t="shared" si="0"/>
        <v>7.5752223767385001</v>
      </c>
      <c r="E13" s="1037"/>
      <c r="F13" s="1106"/>
      <c r="J13" s="88"/>
      <c r="K13" s="88"/>
      <c r="L13" s="88"/>
      <c r="M13" s="1105"/>
    </row>
    <row r="14" spans="1:13" ht="20.100000000000001" customHeight="1">
      <c r="A14" s="37">
        <v>2001</v>
      </c>
      <c r="B14" s="351">
        <v>52428.4</v>
      </c>
      <c r="C14" s="1067">
        <v>844486.2</v>
      </c>
      <c r="D14" s="352">
        <f t="shared" si="0"/>
        <v>6.2083193307362521</v>
      </c>
      <c r="E14" s="1037"/>
      <c r="F14" s="1106"/>
      <c r="J14" s="88"/>
      <c r="K14" s="88"/>
      <c r="L14" s="88"/>
      <c r="M14" s="1105"/>
    </row>
    <row r="15" spans="1:13" ht="20.100000000000001" customHeight="1">
      <c r="A15" s="37">
        <v>2002</v>
      </c>
      <c r="B15" s="351">
        <v>82368.399999999994</v>
      </c>
      <c r="C15" s="1067">
        <v>948464.1</v>
      </c>
      <c r="D15" s="352">
        <f t="shared" si="0"/>
        <v>8.6843982813898801</v>
      </c>
      <c r="E15" s="1037"/>
      <c r="F15" s="1106"/>
      <c r="J15" s="88"/>
      <c r="K15" s="88"/>
      <c r="L15" s="88"/>
      <c r="M15" s="1105"/>
    </row>
    <row r="16" spans="1:13" ht="20.100000000000001" customHeight="1">
      <c r="A16" s="37">
        <v>2003</v>
      </c>
      <c r="B16" s="351">
        <v>90176.5</v>
      </c>
      <c r="C16" s="1067">
        <v>1203199</v>
      </c>
      <c r="D16" s="352">
        <f t="shared" si="0"/>
        <v>7.4947286359114322</v>
      </c>
      <c r="E16" s="1037"/>
      <c r="F16" s="1106"/>
      <c r="J16" s="88"/>
      <c r="K16" s="88"/>
      <c r="L16" s="88"/>
      <c r="M16" s="1105"/>
    </row>
    <row r="17" spans="1:13" ht="20.100000000000001" customHeight="1">
      <c r="A17" s="37">
        <v>2004</v>
      </c>
      <c r="B17" s="353">
        <v>54981.2</v>
      </c>
      <c r="C17" s="353">
        <v>1519242.7</v>
      </c>
      <c r="D17" s="352">
        <f t="shared" si="0"/>
        <v>3.6189872756999262</v>
      </c>
      <c r="E17" s="1037"/>
      <c r="F17" s="1106"/>
      <c r="J17" s="88"/>
      <c r="K17" s="88"/>
      <c r="L17" s="88"/>
      <c r="M17" s="1105"/>
    </row>
    <row r="18" spans="1:13" ht="20.100000000000001" customHeight="1">
      <c r="A18" s="37">
        <v>2005</v>
      </c>
      <c r="B18" s="353">
        <v>50672.6</v>
      </c>
      <c r="C18" s="353">
        <v>1991146.42</v>
      </c>
      <c r="D18" s="352">
        <f t="shared" si="0"/>
        <v>2.5448957189195558</v>
      </c>
      <c r="E18" s="1037"/>
      <c r="F18" s="1106"/>
      <c r="J18" s="70"/>
      <c r="K18" s="70"/>
      <c r="L18" s="88"/>
      <c r="M18" s="1105"/>
    </row>
    <row r="19" spans="1:13" ht="20.100000000000001" customHeight="1">
      <c r="A19" s="37">
        <v>2006</v>
      </c>
      <c r="B19" s="353">
        <v>25713.7</v>
      </c>
      <c r="C19" s="353">
        <v>2609289.4</v>
      </c>
      <c r="D19" s="352">
        <f t="shared" si="0"/>
        <v>0.98546753763687545</v>
      </c>
      <c r="E19" s="1037"/>
      <c r="F19" s="1106"/>
      <c r="J19" s="88"/>
      <c r="K19" s="88"/>
      <c r="L19" s="88"/>
      <c r="M19" s="1105"/>
    </row>
    <row r="20" spans="1:13" ht="20.100000000000001" customHeight="1">
      <c r="A20" s="37">
        <v>2007</v>
      </c>
      <c r="B20" s="353">
        <v>41100.400000000001</v>
      </c>
      <c r="C20" s="353">
        <v>4820695.7</v>
      </c>
      <c r="D20" s="352">
        <f t="shared" si="0"/>
        <v>0.85258233578194942</v>
      </c>
      <c r="E20" s="1037"/>
      <c r="F20" s="1106"/>
      <c r="J20" s="88"/>
      <c r="K20" s="88"/>
      <c r="L20" s="88"/>
      <c r="M20" s="1105"/>
    </row>
    <row r="21" spans="1:13" ht="20.100000000000001" customHeight="1">
      <c r="A21" s="37">
        <v>2008</v>
      </c>
      <c r="B21" s="353">
        <v>13512.20422159</v>
      </c>
      <c r="C21" s="353">
        <v>7799400.1132610394</v>
      </c>
      <c r="D21" s="352">
        <f t="shared" si="0"/>
        <v>0.17324671161075178</v>
      </c>
      <c r="E21" s="1037"/>
      <c r="F21" s="1106"/>
      <c r="J21" s="88"/>
      <c r="K21" s="88"/>
      <c r="L21" s="88"/>
      <c r="M21" s="1105"/>
    </row>
    <row r="22" spans="1:13" ht="20.100000000000001" customHeight="1">
      <c r="A22" s="37">
        <v>2009</v>
      </c>
      <c r="B22" s="353">
        <v>16366.485012469999</v>
      </c>
      <c r="C22" s="353">
        <v>9667876.6775001772</v>
      </c>
      <c r="D22" s="354">
        <v>0.16928727535963853</v>
      </c>
      <c r="E22" s="1037"/>
      <c r="F22" s="1106"/>
      <c r="J22" s="88"/>
      <c r="K22" s="88"/>
      <c r="L22" s="88"/>
    </row>
    <row r="23" spans="1:13" ht="20.100000000000001" customHeight="1">
      <c r="A23" s="37">
        <v>2010</v>
      </c>
      <c r="B23" s="353"/>
      <c r="C23" s="353"/>
      <c r="D23" s="354"/>
      <c r="E23" s="1037"/>
      <c r="F23" s="1106"/>
      <c r="J23" s="1037"/>
      <c r="K23" s="1037"/>
      <c r="L23" s="88"/>
    </row>
    <row r="24" spans="1:13" ht="20.100000000000001" customHeight="1">
      <c r="A24" s="37" t="s">
        <v>54</v>
      </c>
      <c r="B24" s="353">
        <v>17822.900000000001</v>
      </c>
      <c r="C24" s="353">
        <v>9611989.9867048915</v>
      </c>
      <c r="D24" s="354">
        <f>B24/C24*100</f>
        <v>0.18542362221196934</v>
      </c>
      <c r="E24" s="1037"/>
      <c r="F24" s="1106"/>
      <c r="J24" s="1037"/>
      <c r="K24" s="1037"/>
      <c r="L24" s="88"/>
    </row>
    <row r="25" spans="1:13" ht="20.100000000000001" customHeight="1">
      <c r="A25" s="37" t="s">
        <v>55</v>
      </c>
      <c r="B25" s="353">
        <v>12977.964575200001</v>
      </c>
      <c r="C25" s="353">
        <v>9706272.2268573288</v>
      </c>
      <c r="D25" s="354">
        <f>B25/C25*100</f>
        <v>0.13370699143683479</v>
      </c>
      <c r="E25" s="1037"/>
      <c r="F25" s="1106"/>
      <c r="J25" s="1037"/>
      <c r="K25" s="1037"/>
      <c r="L25" s="88"/>
    </row>
    <row r="26" spans="1:13" ht="20.100000000000001" customHeight="1">
      <c r="A26" s="37" t="s">
        <v>56</v>
      </c>
      <c r="B26" s="353">
        <v>13686.8</v>
      </c>
      <c r="C26" s="353">
        <v>9771333.859219199</v>
      </c>
      <c r="D26" s="354">
        <f>B26/C26*100</f>
        <v>0.14007094831875569</v>
      </c>
      <c r="E26" s="1037"/>
      <c r="F26" s="1106"/>
      <c r="J26" s="70"/>
      <c r="K26" s="70"/>
      <c r="L26" s="88"/>
    </row>
    <row r="27" spans="1:13" ht="20.100000000000001" customHeight="1">
      <c r="A27" s="37" t="s">
        <v>57</v>
      </c>
      <c r="B27" s="353">
        <v>12550.3</v>
      </c>
      <c r="C27" s="353">
        <v>9198173.0575210787</v>
      </c>
      <c r="D27" s="937">
        <f>B27/C27*100</f>
        <v>0.13644339937416142</v>
      </c>
      <c r="E27" s="1037"/>
      <c r="F27" s="1106"/>
      <c r="J27" s="70"/>
      <c r="K27" s="70"/>
      <c r="L27" s="88"/>
    </row>
    <row r="28" spans="1:13" ht="20.100000000000001" customHeight="1">
      <c r="A28" s="37">
        <v>2011</v>
      </c>
      <c r="B28" s="353"/>
      <c r="C28" s="353"/>
      <c r="D28" s="937"/>
      <c r="E28" s="1037"/>
      <c r="F28" s="1106"/>
      <c r="J28" s="70"/>
      <c r="K28" s="70"/>
      <c r="L28" s="88"/>
    </row>
    <row r="29" spans="1:13" ht="20.100000000000001" customHeight="1">
      <c r="A29" s="37" t="s">
        <v>54</v>
      </c>
      <c r="B29" s="353">
        <v>13133.23678616</v>
      </c>
      <c r="C29" s="353">
        <v>9009438.8557658698</v>
      </c>
      <c r="D29" s="937">
        <v>0.14610287407558503</v>
      </c>
      <c r="E29" s="1037"/>
      <c r="F29" s="1106"/>
      <c r="J29" s="70"/>
      <c r="K29" s="70"/>
      <c r="L29" s="88"/>
    </row>
    <row r="30" spans="1:13" ht="20.100000000000001" customHeight="1">
      <c r="A30" s="37" t="s">
        <v>55</v>
      </c>
      <c r="B30" s="353">
        <v>109587.19760191</v>
      </c>
      <c r="C30" s="353">
        <v>9231557.3861079682</v>
      </c>
      <c r="D30" s="937">
        <v>1.1870932825139708</v>
      </c>
      <c r="E30" s="1037"/>
      <c r="F30" s="1106"/>
    </row>
    <row r="31" spans="1:13" ht="20.100000000000001" customHeight="1">
      <c r="A31" s="37" t="s">
        <v>56</v>
      </c>
      <c r="B31" s="353">
        <v>14952.4760971</v>
      </c>
      <c r="C31" s="353">
        <v>10240403.486577002</v>
      </c>
      <c r="D31" s="937">
        <v>0.14601452097761114</v>
      </c>
      <c r="E31" s="1037"/>
      <c r="F31" s="1106"/>
    </row>
    <row r="32" spans="1:13" ht="20.100000000000001" customHeight="1" thickBot="1">
      <c r="A32" s="45" t="s">
        <v>57</v>
      </c>
      <c r="B32" s="355">
        <v>15611.7</v>
      </c>
      <c r="C32" s="355">
        <v>9614445.7984891199</v>
      </c>
      <c r="D32" s="356">
        <f>B32/C32*100</f>
        <v>0.162377534048331</v>
      </c>
      <c r="E32" s="1037"/>
      <c r="F32" s="1106"/>
    </row>
    <row r="33" spans="1:8" s="536" customFormat="1" ht="16.5">
      <c r="A33" s="636" t="s">
        <v>498</v>
      </c>
      <c r="E33" s="1101"/>
      <c r="F33" s="203"/>
      <c r="G33" s="1103"/>
      <c r="H33" s="1103"/>
    </row>
    <row r="34" spans="1:8" s="536" customFormat="1" ht="16.5">
      <c r="A34" s="636" t="s">
        <v>1071</v>
      </c>
      <c r="E34" s="1101"/>
      <c r="F34" s="203"/>
      <c r="G34" s="1103"/>
      <c r="H34" s="1103"/>
    </row>
    <row r="35" spans="1:8" s="536" customFormat="1" ht="15">
      <c r="A35" s="636" t="s">
        <v>1070</v>
      </c>
      <c r="E35" s="203"/>
      <c r="G35" s="1103"/>
      <c r="H35" s="1103"/>
    </row>
    <row r="36" spans="1:8" s="536" customFormat="1">
      <c r="A36" s="636" t="s">
        <v>952</v>
      </c>
      <c r="B36" s="636"/>
      <c r="C36" s="611"/>
      <c r="E36" s="203"/>
      <c r="G36" s="1103"/>
      <c r="H36" s="1103"/>
    </row>
    <row r="37" spans="1:8" s="536" customFormat="1" ht="12.75">
      <c r="A37" s="636" t="s">
        <v>953</v>
      </c>
      <c r="B37" s="636"/>
      <c r="C37" s="611"/>
      <c r="G37" s="1103"/>
      <c r="H37" s="1103"/>
    </row>
    <row r="38" spans="1:8" s="60" customFormat="1" ht="12.75">
      <c r="E38" s="536"/>
      <c r="F38" s="536"/>
      <c r="G38" s="1104"/>
      <c r="H38" s="1104"/>
    </row>
    <row r="39" spans="1:8">
      <c r="E39" s="536"/>
      <c r="F39" s="60"/>
    </row>
    <row r="40" spans="1:8">
      <c r="E40" s="536"/>
    </row>
    <row r="41" spans="1:8">
      <c r="E41" s="60"/>
    </row>
  </sheetData>
  <pageMargins left="0.81" right="0" top="0.92" bottom="0" header="0.45" footer="0"/>
  <pageSetup paperSize="9" scale="83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31"/>
  <sheetViews>
    <sheetView view="pageBreakPreview" zoomScaleNormal="75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.75"/>
  <cols>
    <col min="1" max="1" width="36.7109375" style="63" customWidth="1"/>
    <col min="2" max="2" width="10.140625" style="63" bestFit="1" customWidth="1"/>
    <col min="3" max="11" width="11.140625" style="63" bestFit="1" customWidth="1"/>
    <col min="12" max="12" width="12.42578125" style="63" bestFit="1" customWidth="1"/>
    <col min="13" max="13" width="11.42578125" style="63" bestFit="1" customWidth="1"/>
    <col min="14" max="15" width="12.42578125" style="63" bestFit="1" customWidth="1"/>
    <col min="16" max="18" width="13.85546875" style="63" bestFit="1" customWidth="1"/>
    <col min="19" max="20" width="14.28515625" style="63" bestFit="1" customWidth="1"/>
    <col min="21" max="21" width="14.42578125" style="63" customWidth="1"/>
    <col min="22" max="22" width="9.140625" style="364"/>
    <col min="23" max="23" width="21.7109375" style="364" bestFit="1" customWidth="1"/>
    <col min="24" max="26" width="9.140625" style="364"/>
    <col min="27" max="255" width="9.140625" style="63"/>
    <col min="256" max="256" width="36.7109375" style="63" customWidth="1"/>
    <col min="257" max="257" width="10.140625" style="63" bestFit="1" customWidth="1"/>
    <col min="258" max="266" width="11.140625" style="63" bestFit="1" customWidth="1"/>
    <col min="267" max="267" width="37.5703125" style="63" customWidth="1"/>
    <col min="268" max="268" width="12.42578125" style="63" bestFit="1" customWidth="1"/>
    <col min="269" max="269" width="11.42578125" style="63" bestFit="1" customWidth="1"/>
    <col min="270" max="271" width="12.42578125" style="63" bestFit="1" customWidth="1"/>
    <col min="272" max="274" width="13.85546875" style="63" bestFit="1" customWidth="1"/>
    <col min="275" max="276" width="14.28515625" style="63" bestFit="1" customWidth="1"/>
    <col min="277" max="277" width="14.42578125" style="63" customWidth="1"/>
    <col min="278" max="278" width="9.140625" style="63"/>
    <col min="279" max="279" width="21.7109375" style="63" bestFit="1" customWidth="1"/>
    <col min="280" max="511" width="9.140625" style="63"/>
    <col min="512" max="512" width="36.7109375" style="63" customWidth="1"/>
    <col min="513" max="513" width="10.140625" style="63" bestFit="1" customWidth="1"/>
    <col min="514" max="522" width="11.140625" style="63" bestFit="1" customWidth="1"/>
    <col min="523" max="523" width="37.5703125" style="63" customWidth="1"/>
    <col min="524" max="524" width="12.42578125" style="63" bestFit="1" customWidth="1"/>
    <col min="525" max="525" width="11.42578125" style="63" bestFit="1" customWidth="1"/>
    <col min="526" max="527" width="12.42578125" style="63" bestFit="1" customWidth="1"/>
    <col min="528" max="530" width="13.85546875" style="63" bestFit="1" customWidth="1"/>
    <col min="531" max="532" width="14.28515625" style="63" bestFit="1" customWidth="1"/>
    <col min="533" max="533" width="14.42578125" style="63" customWidth="1"/>
    <col min="534" max="534" width="9.140625" style="63"/>
    <col min="535" max="535" width="21.7109375" style="63" bestFit="1" customWidth="1"/>
    <col min="536" max="767" width="9.140625" style="63"/>
    <col min="768" max="768" width="36.7109375" style="63" customWidth="1"/>
    <col min="769" max="769" width="10.140625" style="63" bestFit="1" customWidth="1"/>
    <col min="770" max="778" width="11.140625" style="63" bestFit="1" customWidth="1"/>
    <col min="779" max="779" width="37.5703125" style="63" customWidth="1"/>
    <col min="780" max="780" width="12.42578125" style="63" bestFit="1" customWidth="1"/>
    <col min="781" max="781" width="11.42578125" style="63" bestFit="1" customWidth="1"/>
    <col min="782" max="783" width="12.42578125" style="63" bestFit="1" customWidth="1"/>
    <col min="784" max="786" width="13.85546875" style="63" bestFit="1" customWidth="1"/>
    <col min="787" max="788" width="14.28515625" style="63" bestFit="1" customWidth="1"/>
    <col min="789" max="789" width="14.42578125" style="63" customWidth="1"/>
    <col min="790" max="790" width="9.140625" style="63"/>
    <col min="791" max="791" width="21.7109375" style="63" bestFit="1" customWidth="1"/>
    <col min="792" max="1023" width="9.140625" style="63"/>
    <col min="1024" max="1024" width="36.7109375" style="63" customWidth="1"/>
    <col min="1025" max="1025" width="10.140625" style="63" bestFit="1" customWidth="1"/>
    <col min="1026" max="1034" width="11.140625" style="63" bestFit="1" customWidth="1"/>
    <col min="1035" max="1035" width="37.5703125" style="63" customWidth="1"/>
    <col min="1036" max="1036" width="12.42578125" style="63" bestFit="1" customWidth="1"/>
    <col min="1037" max="1037" width="11.42578125" style="63" bestFit="1" customWidth="1"/>
    <col min="1038" max="1039" width="12.42578125" style="63" bestFit="1" customWidth="1"/>
    <col min="1040" max="1042" width="13.85546875" style="63" bestFit="1" customWidth="1"/>
    <col min="1043" max="1044" width="14.28515625" style="63" bestFit="1" customWidth="1"/>
    <col min="1045" max="1045" width="14.42578125" style="63" customWidth="1"/>
    <col min="1046" max="1046" width="9.140625" style="63"/>
    <col min="1047" max="1047" width="21.7109375" style="63" bestFit="1" customWidth="1"/>
    <col min="1048" max="1279" width="9.140625" style="63"/>
    <col min="1280" max="1280" width="36.7109375" style="63" customWidth="1"/>
    <col min="1281" max="1281" width="10.140625" style="63" bestFit="1" customWidth="1"/>
    <col min="1282" max="1290" width="11.140625" style="63" bestFit="1" customWidth="1"/>
    <col min="1291" max="1291" width="37.5703125" style="63" customWidth="1"/>
    <col min="1292" max="1292" width="12.42578125" style="63" bestFit="1" customWidth="1"/>
    <col min="1293" max="1293" width="11.42578125" style="63" bestFit="1" customWidth="1"/>
    <col min="1294" max="1295" width="12.42578125" style="63" bestFit="1" customWidth="1"/>
    <col min="1296" max="1298" width="13.85546875" style="63" bestFit="1" customWidth="1"/>
    <col min="1299" max="1300" width="14.28515625" style="63" bestFit="1" customWidth="1"/>
    <col min="1301" max="1301" width="14.42578125" style="63" customWidth="1"/>
    <col min="1302" max="1302" width="9.140625" style="63"/>
    <col min="1303" max="1303" width="21.7109375" style="63" bestFit="1" customWidth="1"/>
    <col min="1304" max="1535" width="9.140625" style="63"/>
    <col min="1536" max="1536" width="36.7109375" style="63" customWidth="1"/>
    <col min="1537" max="1537" width="10.140625" style="63" bestFit="1" customWidth="1"/>
    <col min="1538" max="1546" width="11.140625" style="63" bestFit="1" customWidth="1"/>
    <col min="1547" max="1547" width="37.5703125" style="63" customWidth="1"/>
    <col min="1548" max="1548" width="12.42578125" style="63" bestFit="1" customWidth="1"/>
    <col min="1549" max="1549" width="11.42578125" style="63" bestFit="1" customWidth="1"/>
    <col min="1550" max="1551" width="12.42578125" style="63" bestFit="1" customWidth="1"/>
    <col min="1552" max="1554" width="13.85546875" style="63" bestFit="1" customWidth="1"/>
    <col min="1555" max="1556" width="14.28515625" style="63" bestFit="1" customWidth="1"/>
    <col min="1557" max="1557" width="14.42578125" style="63" customWidth="1"/>
    <col min="1558" max="1558" width="9.140625" style="63"/>
    <col min="1559" max="1559" width="21.7109375" style="63" bestFit="1" customWidth="1"/>
    <col min="1560" max="1791" width="9.140625" style="63"/>
    <col min="1792" max="1792" width="36.7109375" style="63" customWidth="1"/>
    <col min="1793" max="1793" width="10.140625" style="63" bestFit="1" customWidth="1"/>
    <col min="1794" max="1802" width="11.140625" style="63" bestFit="1" customWidth="1"/>
    <col min="1803" max="1803" width="37.5703125" style="63" customWidth="1"/>
    <col min="1804" max="1804" width="12.42578125" style="63" bestFit="1" customWidth="1"/>
    <col min="1805" max="1805" width="11.42578125" style="63" bestFit="1" customWidth="1"/>
    <col min="1806" max="1807" width="12.42578125" style="63" bestFit="1" customWidth="1"/>
    <col min="1808" max="1810" width="13.85546875" style="63" bestFit="1" customWidth="1"/>
    <col min="1811" max="1812" width="14.28515625" style="63" bestFit="1" customWidth="1"/>
    <col min="1813" max="1813" width="14.42578125" style="63" customWidth="1"/>
    <col min="1814" max="1814" width="9.140625" style="63"/>
    <col min="1815" max="1815" width="21.7109375" style="63" bestFit="1" customWidth="1"/>
    <col min="1816" max="2047" width="9.140625" style="63"/>
    <col min="2048" max="2048" width="36.7109375" style="63" customWidth="1"/>
    <col min="2049" max="2049" width="10.140625" style="63" bestFit="1" customWidth="1"/>
    <col min="2050" max="2058" width="11.140625" style="63" bestFit="1" customWidth="1"/>
    <col min="2059" max="2059" width="37.5703125" style="63" customWidth="1"/>
    <col min="2060" max="2060" width="12.42578125" style="63" bestFit="1" customWidth="1"/>
    <col min="2061" max="2061" width="11.42578125" style="63" bestFit="1" customWidth="1"/>
    <col min="2062" max="2063" width="12.42578125" style="63" bestFit="1" customWidth="1"/>
    <col min="2064" max="2066" width="13.85546875" style="63" bestFit="1" customWidth="1"/>
    <col min="2067" max="2068" width="14.28515625" style="63" bestFit="1" customWidth="1"/>
    <col min="2069" max="2069" width="14.42578125" style="63" customWidth="1"/>
    <col min="2070" max="2070" width="9.140625" style="63"/>
    <col min="2071" max="2071" width="21.7109375" style="63" bestFit="1" customWidth="1"/>
    <col min="2072" max="2303" width="9.140625" style="63"/>
    <col min="2304" max="2304" width="36.7109375" style="63" customWidth="1"/>
    <col min="2305" max="2305" width="10.140625" style="63" bestFit="1" customWidth="1"/>
    <col min="2306" max="2314" width="11.140625" style="63" bestFit="1" customWidth="1"/>
    <col min="2315" max="2315" width="37.5703125" style="63" customWidth="1"/>
    <col min="2316" max="2316" width="12.42578125" style="63" bestFit="1" customWidth="1"/>
    <col min="2317" max="2317" width="11.42578125" style="63" bestFit="1" customWidth="1"/>
    <col min="2318" max="2319" width="12.42578125" style="63" bestFit="1" customWidth="1"/>
    <col min="2320" max="2322" width="13.85546875" style="63" bestFit="1" customWidth="1"/>
    <col min="2323" max="2324" width="14.28515625" style="63" bestFit="1" customWidth="1"/>
    <col min="2325" max="2325" width="14.42578125" style="63" customWidth="1"/>
    <col min="2326" max="2326" width="9.140625" style="63"/>
    <col min="2327" max="2327" width="21.7109375" style="63" bestFit="1" customWidth="1"/>
    <col min="2328" max="2559" width="9.140625" style="63"/>
    <col min="2560" max="2560" width="36.7109375" style="63" customWidth="1"/>
    <col min="2561" max="2561" width="10.140625" style="63" bestFit="1" customWidth="1"/>
    <col min="2562" max="2570" width="11.140625" style="63" bestFit="1" customWidth="1"/>
    <col min="2571" max="2571" width="37.5703125" style="63" customWidth="1"/>
    <col min="2572" max="2572" width="12.42578125" style="63" bestFit="1" customWidth="1"/>
    <col min="2573" max="2573" width="11.42578125" style="63" bestFit="1" customWidth="1"/>
    <col min="2574" max="2575" width="12.42578125" style="63" bestFit="1" customWidth="1"/>
    <col min="2576" max="2578" width="13.85546875" style="63" bestFit="1" customWidth="1"/>
    <col min="2579" max="2580" width="14.28515625" style="63" bestFit="1" customWidth="1"/>
    <col min="2581" max="2581" width="14.42578125" style="63" customWidth="1"/>
    <col min="2582" max="2582" width="9.140625" style="63"/>
    <col min="2583" max="2583" width="21.7109375" style="63" bestFit="1" customWidth="1"/>
    <col min="2584" max="2815" width="9.140625" style="63"/>
    <col min="2816" max="2816" width="36.7109375" style="63" customWidth="1"/>
    <col min="2817" max="2817" width="10.140625" style="63" bestFit="1" customWidth="1"/>
    <col min="2818" max="2826" width="11.140625" style="63" bestFit="1" customWidth="1"/>
    <col min="2827" max="2827" width="37.5703125" style="63" customWidth="1"/>
    <col min="2828" max="2828" width="12.42578125" style="63" bestFit="1" customWidth="1"/>
    <col min="2829" max="2829" width="11.42578125" style="63" bestFit="1" customWidth="1"/>
    <col min="2830" max="2831" width="12.42578125" style="63" bestFit="1" customWidth="1"/>
    <col min="2832" max="2834" width="13.85546875" style="63" bestFit="1" customWidth="1"/>
    <col min="2835" max="2836" width="14.28515625" style="63" bestFit="1" customWidth="1"/>
    <col min="2837" max="2837" width="14.42578125" style="63" customWidth="1"/>
    <col min="2838" max="2838" width="9.140625" style="63"/>
    <col min="2839" max="2839" width="21.7109375" style="63" bestFit="1" customWidth="1"/>
    <col min="2840" max="3071" width="9.140625" style="63"/>
    <col min="3072" max="3072" width="36.7109375" style="63" customWidth="1"/>
    <col min="3073" max="3073" width="10.140625" style="63" bestFit="1" customWidth="1"/>
    <col min="3074" max="3082" width="11.140625" style="63" bestFit="1" customWidth="1"/>
    <col min="3083" max="3083" width="37.5703125" style="63" customWidth="1"/>
    <col min="3084" max="3084" width="12.42578125" style="63" bestFit="1" customWidth="1"/>
    <col min="3085" max="3085" width="11.42578125" style="63" bestFit="1" customWidth="1"/>
    <col min="3086" max="3087" width="12.42578125" style="63" bestFit="1" customWidth="1"/>
    <col min="3088" max="3090" width="13.85546875" style="63" bestFit="1" customWidth="1"/>
    <col min="3091" max="3092" width="14.28515625" style="63" bestFit="1" customWidth="1"/>
    <col min="3093" max="3093" width="14.42578125" style="63" customWidth="1"/>
    <col min="3094" max="3094" width="9.140625" style="63"/>
    <col min="3095" max="3095" width="21.7109375" style="63" bestFit="1" customWidth="1"/>
    <col min="3096" max="3327" width="9.140625" style="63"/>
    <col min="3328" max="3328" width="36.7109375" style="63" customWidth="1"/>
    <col min="3329" max="3329" width="10.140625" style="63" bestFit="1" customWidth="1"/>
    <col min="3330" max="3338" width="11.140625" style="63" bestFit="1" customWidth="1"/>
    <col min="3339" max="3339" width="37.5703125" style="63" customWidth="1"/>
    <col min="3340" max="3340" width="12.42578125" style="63" bestFit="1" customWidth="1"/>
    <col min="3341" max="3341" width="11.42578125" style="63" bestFit="1" customWidth="1"/>
    <col min="3342" max="3343" width="12.42578125" style="63" bestFit="1" customWidth="1"/>
    <col min="3344" max="3346" width="13.85546875" style="63" bestFit="1" customWidth="1"/>
    <col min="3347" max="3348" width="14.28515625" style="63" bestFit="1" customWidth="1"/>
    <col min="3349" max="3349" width="14.42578125" style="63" customWidth="1"/>
    <col min="3350" max="3350" width="9.140625" style="63"/>
    <col min="3351" max="3351" width="21.7109375" style="63" bestFit="1" customWidth="1"/>
    <col min="3352" max="3583" width="9.140625" style="63"/>
    <col min="3584" max="3584" width="36.7109375" style="63" customWidth="1"/>
    <col min="3585" max="3585" width="10.140625" style="63" bestFit="1" customWidth="1"/>
    <col min="3586" max="3594" width="11.140625" style="63" bestFit="1" customWidth="1"/>
    <col min="3595" max="3595" width="37.5703125" style="63" customWidth="1"/>
    <col min="3596" max="3596" width="12.42578125" style="63" bestFit="1" customWidth="1"/>
    <col min="3597" max="3597" width="11.42578125" style="63" bestFit="1" customWidth="1"/>
    <col min="3598" max="3599" width="12.42578125" style="63" bestFit="1" customWidth="1"/>
    <col min="3600" max="3602" width="13.85546875" style="63" bestFit="1" customWidth="1"/>
    <col min="3603" max="3604" width="14.28515625" style="63" bestFit="1" customWidth="1"/>
    <col min="3605" max="3605" width="14.42578125" style="63" customWidth="1"/>
    <col min="3606" max="3606" width="9.140625" style="63"/>
    <col min="3607" max="3607" width="21.7109375" style="63" bestFit="1" customWidth="1"/>
    <col min="3608" max="3839" width="9.140625" style="63"/>
    <col min="3840" max="3840" width="36.7109375" style="63" customWidth="1"/>
    <col min="3841" max="3841" width="10.140625" style="63" bestFit="1" customWidth="1"/>
    <col min="3842" max="3850" width="11.140625" style="63" bestFit="1" customWidth="1"/>
    <col min="3851" max="3851" width="37.5703125" style="63" customWidth="1"/>
    <col min="3852" max="3852" width="12.42578125" style="63" bestFit="1" customWidth="1"/>
    <col min="3853" max="3853" width="11.42578125" style="63" bestFit="1" customWidth="1"/>
    <col min="3854" max="3855" width="12.42578125" style="63" bestFit="1" customWidth="1"/>
    <col min="3856" max="3858" width="13.85546875" style="63" bestFit="1" customWidth="1"/>
    <col min="3859" max="3860" width="14.28515625" style="63" bestFit="1" customWidth="1"/>
    <col min="3861" max="3861" width="14.42578125" style="63" customWidth="1"/>
    <col min="3862" max="3862" width="9.140625" style="63"/>
    <col min="3863" max="3863" width="21.7109375" style="63" bestFit="1" customWidth="1"/>
    <col min="3864" max="4095" width="9.140625" style="63"/>
    <col min="4096" max="4096" width="36.7109375" style="63" customWidth="1"/>
    <col min="4097" max="4097" width="10.140625" style="63" bestFit="1" customWidth="1"/>
    <col min="4098" max="4106" width="11.140625" style="63" bestFit="1" customWidth="1"/>
    <col min="4107" max="4107" width="37.5703125" style="63" customWidth="1"/>
    <col min="4108" max="4108" width="12.42578125" style="63" bestFit="1" customWidth="1"/>
    <col min="4109" max="4109" width="11.42578125" style="63" bestFit="1" customWidth="1"/>
    <col min="4110" max="4111" width="12.42578125" style="63" bestFit="1" customWidth="1"/>
    <col min="4112" max="4114" width="13.85546875" style="63" bestFit="1" customWidth="1"/>
    <col min="4115" max="4116" width="14.28515625" style="63" bestFit="1" customWidth="1"/>
    <col min="4117" max="4117" width="14.42578125" style="63" customWidth="1"/>
    <col min="4118" max="4118" width="9.140625" style="63"/>
    <col min="4119" max="4119" width="21.7109375" style="63" bestFit="1" customWidth="1"/>
    <col min="4120" max="4351" width="9.140625" style="63"/>
    <col min="4352" max="4352" width="36.7109375" style="63" customWidth="1"/>
    <col min="4353" max="4353" width="10.140625" style="63" bestFit="1" customWidth="1"/>
    <col min="4354" max="4362" width="11.140625" style="63" bestFit="1" customWidth="1"/>
    <col min="4363" max="4363" width="37.5703125" style="63" customWidth="1"/>
    <col min="4364" max="4364" width="12.42578125" style="63" bestFit="1" customWidth="1"/>
    <col min="4365" max="4365" width="11.42578125" style="63" bestFit="1" customWidth="1"/>
    <col min="4366" max="4367" width="12.42578125" style="63" bestFit="1" customWidth="1"/>
    <col min="4368" max="4370" width="13.85546875" style="63" bestFit="1" customWidth="1"/>
    <col min="4371" max="4372" width="14.28515625" style="63" bestFit="1" customWidth="1"/>
    <col min="4373" max="4373" width="14.42578125" style="63" customWidth="1"/>
    <col min="4374" max="4374" width="9.140625" style="63"/>
    <col min="4375" max="4375" width="21.7109375" style="63" bestFit="1" customWidth="1"/>
    <col min="4376" max="4607" width="9.140625" style="63"/>
    <col min="4608" max="4608" width="36.7109375" style="63" customWidth="1"/>
    <col min="4609" max="4609" width="10.140625" style="63" bestFit="1" customWidth="1"/>
    <col min="4610" max="4618" width="11.140625" style="63" bestFit="1" customWidth="1"/>
    <col min="4619" max="4619" width="37.5703125" style="63" customWidth="1"/>
    <col min="4620" max="4620" width="12.42578125" style="63" bestFit="1" customWidth="1"/>
    <col min="4621" max="4621" width="11.42578125" style="63" bestFit="1" customWidth="1"/>
    <col min="4622" max="4623" width="12.42578125" style="63" bestFit="1" customWidth="1"/>
    <col min="4624" max="4626" width="13.85546875" style="63" bestFit="1" customWidth="1"/>
    <col min="4627" max="4628" width="14.28515625" style="63" bestFit="1" customWidth="1"/>
    <col min="4629" max="4629" width="14.42578125" style="63" customWidth="1"/>
    <col min="4630" max="4630" width="9.140625" style="63"/>
    <col min="4631" max="4631" width="21.7109375" style="63" bestFit="1" customWidth="1"/>
    <col min="4632" max="4863" width="9.140625" style="63"/>
    <col min="4864" max="4864" width="36.7109375" style="63" customWidth="1"/>
    <col min="4865" max="4865" width="10.140625" style="63" bestFit="1" customWidth="1"/>
    <col min="4866" max="4874" width="11.140625" style="63" bestFit="1" customWidth="1"/>
    <col min="4875" max="4875" width="37.5703125" style="63" customWidth="1"/>
    <col min="4876" max="4876" width="12.42578125" style="63" bestFit="1" customWidth="1"/>
    <col min="4877" max="4877" width="11.42578125" style="63" bestFit="1" customWidth="1"/>
    <col min="4878" max="4879" width="12.42578125" style="63" bestFit="1" customWidth="1"/>
    <col min="4880" max="4882" width="13.85546875" style="63" bestFit="1" customWidth="1"/>
    <col min="4883" max="4884" width="14.28515625" style="63" bestFit="1" customWidth="1"/>
    <col min="4885" max="4885" width="14.42578125" style="63" customWidth="1"/>
    <col min="4886" max="4886" width="9.140625" style="63"/>
    <col min="4887" max="4887" width="21.7109375" style="63" bestFit="1" customWidth="1"/>
    <col min="4888" max="5119" width="9.140625" style="63"/>
    <col min="5120" max="5120" width="36.7109375" style="63" customWidth="1"/>
    <col min="5121" max="5121" width="10.140625" style="63" bestFit="1" customWidth="1"/>
    <col min="5122" max="5130" width="11.140625" style="63" bestFit="1" customWidth="1"/>
    <col min="5131" max="5131" width="37.5703125" style="63" customWidth="1"/>
    <col min="5132" max="5132" width="12.42578125" style="63" bestFit="1" customWidth="1"/>
    <col min="5133" max="5133" width="11.42578125" style="63" bestFit="1" customWidth="1"/>
    <col min="5134" max="5135" width="12.42578125" style="63" bestFit="1" customWidth="1"/>
    <col min="5136" max="5138" width="13.85546875" style="63" bestFit="1" customWidth="1"/>
    <col min="5139" max="5140" width="14.28515625" style="63" bestFit="1" customWidth="1"/>
    <col min="5141" max="5141" width="14.42578125" style="63" customWidth="1"/>
    <col min="5142" max="5142" width="9.140625" style="63"/>
    <col min="5143" max="5143" width="21.7109375" style="63" bestFit="1" customWidth="1"/>
    <col min="5144" max="5375" width="9.140625" style="63"/>
    <col min="5376" max="5376" width="36.7109375" style="63" customWidth="1"/>
    <col min="5377" max="5377" width="10.140625" style="63" bestFit="1" customWidth="1"/>
    <col min="5378" max="5386" width="11.140625" style="63" bestFit="1" customWidth="1"/>
    <col min="5387" max="5387" width="37.5703125" style="63" customWidth="1"/>
    <col min="5388" max="5388" width="12.42578125" style="63" bestFit="1" customWidth="1"/>
    <col min="5389" max="5389" width="11.42578125" style="63" bestFit="1" customWidth="1"/>
    <col min="5390" max="5391" width="12.42578125" style="63" bestFit="1" customWidth="1"/>
    <col min="5392" max="5394" width="13.85546875" style="63" bestFit="1" customWidth="1"/>
    <col min="5395" max="5396" width="14.28515625" style="63" bestFit="1" customWidth="1"/>
    <col min="5397" max="5397" width="14.42578125" style="63" customWidth="1"/>
    <col min="5398" max="5398" width="9.140625" style="63"/>
    <col min="5399" max="5399" width="21.7109375" style="63" bestFit="1" customWidth="1"/>
    <col min="5400" max="5631" width="9.140625" style="63"/>
    <col min="5632" max="5632" width="36.7109375" style="63" customWidth="1"/>
    <col min="5633" max="5633" width="10.140625" style="63" bestFit="1" customWidth="1"/>
    <col min="5634" max="5642" width="11.140625" style="63" bestFit="1" customWidth="1"/>
    <col min="5643" max="5643" width="37.5703125" style="63" customWidth="1"/>
    <col min="5644" max="5644" width="12.42578125" style="63" bestFit="1" customWidth="1"/>
    <col min="5645" max="5645" width="11.42578125" style="63" bestFit="1" customWidth="1"/>
    <col min="5646" max="5647" width="12.42578125" style="63" bestFit="1" customWidth="1"/>
    <col min="5648" max="5650" width="13.85546875" style="63" bestFit="1" customWidth="1"/>
    <col min="5651" max="5652" width="14.28515625" style="63" bestFit="1" customWidth="1"/>
    <col min="5653" max="5653" width="14.42578125" style="63" customWidth="1"/>
    <col min="5654" max="5654" width="9.140625" style="63"/>
    <col min="5655" max="5655" width="21.7109375" style="63" bestFit="1" customWidth="1"/>
    <col min="5656" max="5887" width="9.140625" style="63"/>
    <col min="5888" max="5888" width="36.7109375" style="63" customWidth="1"/>
    <col min="5889" max="5889" width="10.140625" style="63" bestFit="1" customWidth="1"/>
    <col min="5890" max="5898" width="11.140625" style="63" bestFit="1" customWidth="1"/>
    <col min="5899" max="5899" width="37.5703125" style="63" customWidth="1"/>
    <col min="5900" max="5900" width="12.42578125" style="63" bestFit="1" customWidth="1"/>
    <col min="5901" max="5901" width="11.42578125" style="63" bestFit="1" customWidth="1"/>
    <col min="5902" max="5903" width="12.42578125" style="63" bestFit="1" customWidth="1"/>
    <col min="5904" max="5906" width="13.85546875" style="63" bestFit="1" customWidth="1"/>
    <col min="5907" max="5908" width="14.28515625" style="63" bestFit="1" customWidth="1"/>
    <col min="5909" max="5909" width="14.42578125" style="63" customWidth="1"/>
    <col min="5910" max="5910" width="9.140625" style="63"/>
    <col min="5911" max="5911" width="21.7109375" style="63" bestFit="1" customWidth="1"/>
    <col min="5912" max="6143" width="9.140625" style="63"/>
    <col min="6144" max="6144" width="36.7109375" style="63" customWidth="1"/>
    <col min="6145" max="6145" width="10.140625" style="63" bestFit="1" customWidth="1"/>
    <col min="6146" max="6154" width="11.140625" style="63" bestFit="1" customWidth="1"/>
    <col min="6155" max="6155" width="37.5703125" style="63" customWidth="1"/>
    <col min="6156" max="6156" width="12.42578125" style="63" bestFit="1" customWidth="1"/>
    <col min="6157" max="6157" width="11.42578125" style="63" bestFit="1" customWidth="1"/>
    <col min="6158" max="6159" width="12.42578125" style="63" bestFit="1" customWidth="1"/>
    <col min="6160" max="6162" width="13.85546875" style="63" bestFit="1" customWidth="1"/>
    <col min="6163" max="6164" width="14.28515625" style="63" bestFit="1" customWidth="1"/>
    <col min="6165" max="6165" width="14.42578125" style="63" customWidth="1"/>
    <col min="6166" max="6166" width="9.140625" style="63"/>
    <col min="6167" max="6167" width="21.7109375" style="63" bestFit="1" customWidth="1"/>
    <col min="6168" max="6399" width="9.140625" style="63"/>
    <col min="6400" max="6400" width="36.7109375" style="63" customWidth="1"/>
    <col min="6401" max="6401" width="10.140625" style="63" bestFit="1" customWidth="1"/>
    <col min="6402" max="6410" width="11.140625" style="63" bestFit="1" customWidth="1"/>
    <col min="6411" max="6411" width="37.5703125" style="63" customWidth="1"/>
    <col min="6412" max="6412" width="12.42578125" style="63" bestFit="1" customWidth="1"/>
    <col min="6413" max="6413" width="11.42578125" style="63" bestFit="1" customWidth="1"/>
    <col min="6414" max="6415" width="12.42578125" style="63" bestFit="1" customWidth="1"/>
    <col min="6416" max="6418" width="13.85546875" style="63" bestFit="1" customWidth="1"/>
    <col min="6419" max="6420" width="14.28515625" style="63" bestFit="1" customWidth="1"/>
    <col min="6421" max="6421" width="14.42578125" style="63" customWidth="1"/>
    <col min="6422" max="6422" width="9.140625" style="63"/>
    <col min="6423" max="6423" width="21.7109375" style="63" bestFit="1" customWidth="1"/>
    <col min="6424" max="6655" width="9.140625" style="63"/>
    <col min="6656" max="6656" width="36.7109375" style="63" customWidth="1"/>
    <col min="6657" max="6657" width="10.140625" style="63" bestFit="1" customWidth="1"/>
    <col min="6658" max="6666" width="11.140625" style="63" bestFit="1" customWidth="1"/>
    <col min="6667" max="6667" width="37.5703125" style="63" customWidth="1"/>
    <col min="6668" max="6668" width="12.42578125" style="63" bestFit="1" customWidth="1"/>
    <col min="6669" max="6669" width="11.42578125" style="63" bestFit="1" customWidth="1"/>
    <col min="6670" max="6671" width="12.42578125" style="63" bestFit="1" customWidth="1"/>
    <col min="6672" max="6674" width="13.85546875" style="63" bestFit="1" customWidth="1"/>
    <col min="6675" max="6676" width="14.28515625" style="63" bestFit="1" customWidth="1"/>
    <col min="6677" max="6677" width="14.42578125" style="63" customWidth="1"/>
    <col min="6678" max="6678" width="9.140625" style="63"/>
    <col min="6679" max="6679" width="21.7109375" style="63" bestFit="1" customWidth="1"/>
    <col min="6680" max="6911" width="9.140625" style="63"/>
    <col min="6912" max="6912" width="36.7109375" style="63" customWidth="1"/>
    <col min="6913" max="6913" width="10.140625" style="63" bestFit="1" customWidth="1"/>
    <col min="6914" max="6922" width="11.140625" style="63" bestFit="1" customWidth="1"/>
    <col min="6923" max="6923" width="37.5703125" style="63" customWidth="1"/>
    <col min="6924" max="6924" width="12.42578125" style="63" bestFit="1" customWidth="1"/>
    <col min="6925" max="6925" width="11.42578125" style="63" bestFit="1" customWidth="1"/>
    <col min="6926" max="6927" width="12.42578125" style="63" bestFit="1" customWidth="1"/>
    <col min="6928" max="6930" width="13.85546875" style="63" bestFit="1" customWidth="1"/>
    <col min="6931" max="6932" width="14.28515625" style="63" bestFit="1" customWidth="1"/>
    <col min="6933" max="6933" width="14.42578125" style="63" customWidth="1"/>
    <col min="6934" max="6934" width="9.140625" style="63"/>
    <col min="6935" max="6935" width="21.7109375" style="63" bestFit="1" customWidth="1"/>
    <col min="6936" max="7167" width="9.140625" style="63"/>
    <col min="7168" max="7168" width="36.7109375" style="63" customWidth="1"/>
    <col min="7169" max="7169" width="10.140625" style="63" bestFit="1" customWidth="1"/>
    <col min="7170" max="7178" width="11.140625" style="63" bestFit="1" customWidth="1"/>
    <col min="7179" max="7179" width="37.5703125" style="63" customWidth="1"/>
    <col min="7180" max="7180" width="12.42578125" style="63" bestFit="1" customWidth="1"/>
    <col min="7181" max="7181" width="11.42578125" style="63" bestFit="1" customWidth="1"/>
    <col min="7182" max="7183" width="12.42578125" style="63" bestFit="1" customWidth="1"/>
    <col min="7184" max="7186" width="13.85546875" style="63" bestFit="1" customWidth="1"/>
    <col min="7187" max="7188" width="14.28515625" style="63" bestFit="1" customWidth="1"/>
    <col min="7189" max="7189" width="14.42578125" style="63" customWidth="1"/>
    <col min="7190" max="7190" width="9.140625" style="63"/>
    <col min="7191" max="7191" width="21.7109375" style="63" bestFit="1" customWidth="1"/>
    <col min="7192" max="7423" width="9.140625" style="63"/>
    <col min="7424" max="7424" width="36.7109375" style="63" customWidth="1"/>
    <col min="7425" max="7425" width="10.140625" style="63" bestFit="1" customWidth="1"/>
    <col min="7426" max="7434" width="11.140625" style="63" bestFit="1" customWidth="1"/>
    <col min="7435" max="7435" width="37.5703125" style="63" customWidth="1"/>
    <col min="7436" max="7436" width="12.42578125" style="63" bestFit="1" customWidth="1"/>
    <col min="7437" max="7437" width="11.42578125" style="63" bestFit="1" customWidth="1"/>
    <col min="7438" max="7439" width="12.42578125" style="63" bestFit="1" customWidth="1"/>
    <col min="7440" max="7442" width="13.85546875" style="63" bestFit="1" customWidth="1"/>
    <col min="7443" max="7444" width="14.28515625" style="63" bestFit="1" customWidth="1"/>
    <col min="7445" max="7445" width="14.42578125" style="63" customWidth="1"/>
    <col min="7446" max="7446" width="9.140625" style="63"/>
    <col min="7447" max="7447" width="21.7109375" style="63" bestFit="1" customWidth="1"/>
    <col min="7448" max="7679" width="9.140625" style="63"/>
    <col min="7680" max="7680" width="36.7109375" style="63" customWidth="1"/>
    <col min="7681" max="7681" width="10.140625" style="63" bestFit="1" customWidth="1"/>
    <col min="7682" max="7690" width="11.140625" style="63" bestFit="1" customWidth="1"/>
    <col min="7691" max="7691" width="37.5703125" style="63" customWidth="1"/>
    <col min="7692" max="7692" width="12.42578125" style="63" bestFit="1" customWidth="1"/>
    <col min="7693" max="7693" width="11.42578125" style="63" bestFit="1" customWidth="1"/>
    <col min="7694" max="7695" width="12.42578125" style="63" bestFit="1" customWidth="1"/>
    <col min="7696" max="7698" width="13.85546875" style="63" bestFit="1" customWidth="1"/>
    <col min="7699" max="7700" width="14.28515625" style="63" bestFit="1" customWidth="1"/>
    <col min="7701" max="7701" width="14.42578125" style="63" customWidth="1"/>
    <col min="7702" max="7702" width="9.140625" style="63"/>
    <col min="7703" max="7703" width="21.7109375" style="63" bestFit="1" customWidth="1"/>
    <col min="7704" max="7935" width="9.140625" style="63"/>
    <col min="7936" max="7936" width="36.7109375" style="63" customWidth="1"/>
    <col min="7937" max="7937" width="10.140625" style="63" bestFit="1" customWidth="1"/>
    <col min="7938" max="7946" width="11.140625" style="63" bestFit="1" customWidth="1"/>
    <col min="7947" max="7947" width="37.5703125" style="63" customWidth="1"/>
    <col min="7948" max="7948" width="12.42578125" style="63" bestFit="1" customWidth="1"/>
    <col min="7949" max="7949" width="11.42578125" style="63" bestFit="1" customWidth="1"/>
    <col min="7950" max="7951" width="12.42578125" style="63" bestFit="1" customWidth="1"/>
    <col min="7952" max="7954" width="13.85546875" style="63" bestFit="1" customWidth="1"/>
    <col min="7955" max="7956" width="14.28515625" style="63" bestFit="1" customWidth="1"/>
    <col min="7957" max="7957" width="14.42578125" style="63" customWidth="1"/>
    <col min="7958" max="7958" width="9.140625" style="63"/>
    <col min="7959" max="7959" width="21.7109375" style="63" bestFit="1" customWidth="1"/>
    <col min="7960" max="8191" width="9.140625" style="63"/>
    <col min="8192" max="8192" width="36.7109375" style="63" customWidth="1"/>
    <col min="8193" max="8193" width="10.140625" style="63" bestFit="1" customWidth="1"/>
    <col min="8194" max="8202" width="11.140625" style="63" bestFit="1" customWidth="1"/>
    <col min="8203" max="8203" width="37.5703125" style="63" customWidth="1"/>
    <col min="8204" max="8204" width="12.42578125" style="63" bestFit="1" customWidth="1"/>
    <col min="8205" max="8205" width="11.42578125" style="63" bestFit="1" customWidth="1"/>
    <col min="8206" max="8207" width="12.42578125" style="63" bestFit="1" customWidth="1"/>
    <col min="8208" max="8210" width="13.85546875" style="63" bestFit="1" customWidth="1"/>
    <col min="8211" max="8212" width="14.28515625" style="63" bestFit="1" customWidth="1"/>
    <col min="8213" max="8213" width="14.42578125" style="63" customWidth="1"/>
    <col min="8214" max="8214" width="9.140625" style="63"/>
    <col min="8215" max="8215" width="21.7109375" style="63" bestFit="1" customWidth="1"/>
    <col min="8216" max="8447" width="9.140625" style="63"/>
    <col min="8448" max="8448" width="36.7109375" style="63" customWidth="1"/>
    <col min="8449" max="8449" width="10.140625" style="63" bestFit="1" customWidth="1"/>
    <col min="8450" max="8458" width="11.140625" style="63" bestFit="1" customWidth="1"/>
    <col min="8459" max="8459" width="37.5703125" style="63" customWidth="1"/>
    <col min="8460" max="8460" width="12.42578125" style="63" bestFit="1" customWidth="1"/>
    <col min="8461" max="8461" width="11.42578125" style="63" bestFit="1" customWidth="1"/>
    <col min="8462" max="8463" width="12.42578125" style="63" bestFit="1" customWidth="1"/>
    <col min="8464" max="8466" width="13.85546875" style="63" bestFit="1" customWidth="1"/>
    <col min="8467" max="8468" width="14.28515625" style="63" bestFit="1" customWidth="1"/>
    <col min="8469" max="8469" width="14.42578125" style="63" customWidth="1"/>
    <col min="8470" max="8470" width="9.140625" style="63"/>
    <col min="8471" max="8471" width="21.7109375" style="63" bestFit="1" customWidth="1"/>
    <col min="8472" max="8703" width="9.140625" style="63"/>
    <col min="8704" max="8704" width="36.7109375" style="63" customWidth="1"/>
    <col min="8705" max="8705" width="10.140625" style="63" bestFit="1" customWidth="1"/>
    <col min="8706" max="8714" width="11.140625" style="63" bestFit="1" customWidth="1"/>
    <col min="8715" max="8715" width="37.5703125" style="63" customWidth="1"/>
    <col min="8716" max="8716" width="12.42578125" style="63" bestFit="1" customWidth="1"/>
    <col min="8717" max="8717" width="11.42578125" style="63" bestFit="1" customWidth="1"/>
    <col min="8718" max="8719" width="12.42578125" style="63" bestFit="1" customWidth="1"/>
    <col min="8720" max="8722" width="13.85546875" style="63" bestFit="1" customWidth="1"/>
    <col min="8723" max="8724" width="14.28515625" style="63" bestFit="1" customWidth="1"/>
    <col min="8725" max="8725" width="14.42578125" style="63" customWidth="1"/>
    <col min="8726" max="8726" width="9.140625" style="63"/>
    <col min="8727" max="8727" width="21.7109375" style="63" bestFit="1" customWidth="1"/>
    <col min="8728" max="8959" width="9.140625" style="63"/>
    <col min="8960" max="8960" width="36.7109375" style="63" customWidth="1"/>
    <col min="8961" max="8961" width="10.140625" style="63" bestFit="1" customWidth="1"/>
    <col min="8962" max="8970" width="11.140625" style="63" bestFit="1" customWidth="1"/>
    <col min="8971" max="8971" width="37.5703125" style="63" customWidth="1"/>
    <col min="8972" max="8972" width="12.42578125" style="63" bestFit="1" customWidth="1"/>
    <col min="8973" max="8973" width="11.42578125" style="63" bestFit="1" customWidth="1"/>
    <col min="8974" max="8975" width="12.42578125" style="63" bestFit="1" customWidth="1"/>
    <col min="8976" max="8978" width="13.85546875" style="63" bestFit="1" customWidth="1"/>
    <col min="8979" max="8980" width="14.28515625" style="63" bestFit="1" customWidth="1"/>
    <col min="8981" max="8981" width="14.42578125" style="63" customWidth="1"/>
    <col min="8982" max="8982" width="9.140625" style="63"/>
    <col min="8983" max="8983" width="21.7109375" style="63" bestFit="1" customWidth="1"/>
    <col min="8984" max="9215" width="9.140625" style="63"/>
    <col min="9216" max="9216" width="36.7109375" style="63" customWidth="1"/>
    <col min="9217" max="9217" width="10.140625" style="63" bestFit="1" customWidth="1"/>
    <col min="9218" max="9226" width="11.140625" style="63" bestFit="1" customWidth="1"/>
    <col min="9227" max="9227" width="37.5703125" style="63" customWidth="1"/>
    <col min="9228" max="9228" width="12.42578125" style="63" bestFit="1" customWidth="1"/>
    <col min="9229" max="9229" width="11.42578125" style="63" bestFit="1" customWidth="1"/>
    <col min="9230" max="9231" width="12.42578125" style="63" bestFit="1" customWidth="1"/>
    <col min="9232" max="9234" width="13.85546875" style="63" bestFit="1" customWidth="1"/>
    <col min="9235" max="9236" width="14.28515625" style="63" bestFit="1" customWidth="1"/>
    <col min="9237" max="9237" width="14.42578125" style="63" customWidth="1"/>
    <col min="9238" max="9238" width="9.140625" style="63"/>
    <col min="9239" max="9239" width="21.7109375" style="63" bestFit="1" customWidth="1"/>
    <col min="9240" max="9471" width="9.140625" style="63"/>
    <col min="9472" max="9472" width="36.7109375" style="63" customWidth="1"/>
    <col min="9473" max="9473" width="10.140625" style="63" bestFit="1" customWidth="1"/>
    <col min="9474" max="9482" width="11.140625" style="63" bestFit="1" customWidth="1"/>
    <col min="9483" max="9483" width="37.5703125" style="63" customWidth="1"/>
    <col min="9484" max="9484" width="12.42578125" style="63" bestFit="1" customWidth="1"/>
    <col min="9485" max="9485" width="11.42578125" style="63" bestFit="1" customWidth="1"/>
    <col min="9486" max="9487" width="12.42578125" style="63" bestFit="1" customWidth="1"/>
    <col min="9488" max="9490" width="13.85546875" style="63" bestFit="1" customWidth="1"/>
    <col min="9491" max="9492" width="14.28515625" style="63" bestFit="1" customWidth="1"/>
    <col min="9493" max="9493" width="14.42578125" style="63" customWidth="1"/>
    <col min="9494" max="9494" width="9.140625" style="63"/>
    <col min="9495" max="9495" width="21.7109375" style="63" bestFit="1" customWidth="1"/>
    <col min="9496" max="9727" width="9.140625" style="63"/>
    <col min="9728" max="9728" width="36.7109375" style="63" customWidth="1"/>
    <col min="9729" max="9729" width="10.140625" style="63" bestFit="1" customWidth="1"/>
    <col min="9730" max="9738" width="11.140625" style="63" bestFit="1" customWidth="1"/>
    <col min="9739" max="9739" width="37.5703125" style="63" customWidth="1"/>
    <col min="9740" max="9740" width="12.42578125" style="63" bestFit="1" customWidth="1"/>
    <col min="9741" max="9741" width="11.42578125" style="63" bestFit="1" customWidth="1"/>
    <col min="9742" max="9743" width="12.42578125" style="63" bestFit="1" customWidth="1"/>
    <col min="9744" max="9746" width="13.85546875" style="63" bestFit="1" customWidth="1"/>
    <col min="9747" max="9748" width="14.28515625" style="63" bestFit="1" customWidth="1"/>
    <col min="9749" max="9749" width="14.42578125" style="63" customWidth="1"/>
    <col min="9750" max="9750" width="9.140625" style="63"/>
    <col min="9751" max="9751" width="21.7109375" style="63" bestFit="1" customWidth="1"/>
    <col min="9752" max="9983" width="9.140625" style="63"/>
    <col min="9984" max="9984" width="36.7109375" style="63" customWidth="1"/>
    <col min="9985" max="9985" width="10.140625" style="63" bestFit="1" customWidth="1"/>
    <col min="9986" max="9994" width="11.140625" style="63" bestFit="1" customWidth="1"/>
    <col min="9995" max="9995" width="37.5703125" style="63" customWidth="1"/>
    <col min="9996" max="9996" width="12.42578125" style="63" bestFit="1" customWidth="1"/>
    <col min="9997" max="9997" width="11.42578125" style="63" bestFit="1" customWidth="1"/>
    <col min="9998" max="9999" width="12.42578125" style="63" bestFit="1" customWidth="1"/>
    <col min="10000" max="10002" width="13.85546875" style="63" bestFit="1" customWidth="1"/>
    <col min="10003" max="10004" width="14.28515625" style="63" bestFit="1" customWidth="1"/>
    <col min="10005" max="10005" width="14.42578125" style="63" customWidth="1"/>
    <col min="10006" max="10006" width="9.140625" style="63"/>
    <col min="10007" max="10007" width="21.7109375" style="63" bestFit="1" customWidth="1"/>
    <col min="10008" max="10239" width="9.140625" style="63"/>
    <col min="10240" max="10240" width="36.7109375" style="63" customWidth="1"/>
    <col min="10241" max="10241" width="10.140625" style="63" bestFit="1" customWidth="1"/>
    <col min="10242" max="10250" width="11.140625" style="63" bestFit="1" customWidth="1"/>
    <col min="10251" max="10251" width="37.5703125" style="63" customWidth="1"/>
    <col min="10252" max="10252" width="12.42578125" style="63" bestFit="1" customWidth="1"/>
    <col min="10253" max="10253" width="11.42578125" style="63" bestFit="1" customWidth="1"/>
    <col min="10254" max="10255" width="12.42578125" style="63" bestFit="1" customWidth="1"/>
    <col min="10256" max="10258" width="13.85546875" style="63" bestFit="1" customWidth="1"/>
    <col min="10259" max="10260" width="14.28515625" style="63" bestFit="1" customWidth="1"/>
    <col min="10261" max="10261" width="14.42578125" style="63" customWidth="1"/>
    <col min="10262" max="10262" width="9.140625" style="63"/>
    <col min="10263" max="10263" width="21.7109375" style="63" bestFit="1" customWidth="1"/>
    <col min="10264" max="10495" width="9.140625" style="63"/>
    <col min="10496" max="10496" width="36.7109375" style="63" customWidth="1"/>
    <col min="10497" max="10497" width="10.140625" style="63" bestFit="1" customWidth="1"/>
    <col min="10498" max="10506" width="11.140625" style="63" bestFit="1" customWidth="1"/>
    <col min="10507" max="10507" width="37.5703125" style="63" customWidth="1"/>
    <col min="10508" max="10508" width="12.42578125" style="63" bestFit="1" customWidth="1"/>
    <col min="10509" max="10509" width="11.42578125" style="63" bestFit="1" customWidth="1"/>
    <col min="10510" max="10511" width="12.42578125" style="63" bestFit="1" customWidth="1"/>
    <col min="10512" max="10514" width="13.85546875" style="63" bestFit="1" customWidth="1"/>
    <col min="10515" max="10516" width="14.28515625" style="63" bestFit="1" customWidth="1"/>
    <col min="10517" max="10517" width="14.42578125" style="63" customWidth="1"/>
    <col min="10518" max="10518" width="9.140625" style="63"/>
    <col min="10519" max="10519" width="21.7109375" style="63" bestFit="1" customWidth="1"/>
    <col min="10520" max="10751" width="9.140625" style="63"/>
    <col min="10752" max="10752" width="36.7109375" style="63" customWidth="1"/>
    <col min="10753" max="10753" width="10.140625" style="63" bestFit="1" customWidth="1"/>
    <col min="10754" max="10762" width="11.140625" style="63" bestFit="1" customWidth="1"/>
    <col min="10763" max="10763" width="37.5703125" style="63" customWidth="1"/>
    <col min="10764" max="10764" width="12.42578125" style="63" bestFit="1" customWidth="1"/>
    <col min="10765" max="10765" width="11.42578125" style="63" bestFit="1" customWidth="1"/>
    <col min="10766" max="10767" width="12.42578125" style="63" bestFit="1" customWidth="1"/>
    <col min="10768" max="10770" width="13.85546875" style="63" bestFit="1" customWidth="1"/>
    <col min="10771" max="10772" width="14.28515625" style="63" bestFit="1" customWidth="1"/>
    <col min="10773" max="10773" width="14.42578125" style="63" customWidth="1"/>
    <col min="10774" max="10774" width="9.140625" style="63"/>
    <col min="10775" max="10775" width="21.7109375" style="63" bestFit="1" customWidth="1"/>
    <col min="10776" max="11007" width="9.140625" style="63"/>
    <col min="11008" max="11008" width="36.7109375" style="63" customWidth="1"/>
    <col min="11009" max="11009" width="10.140625" style="63" bestFit="1" customWidth="1"/>
    <col min="11010" max="11018" width="11.140625" style="63" bestFit="1" customWidth="1"/>
    <col min="11019" max="11019" width="37.5703125" style="63" customWidth="1"/>
    <col min="11020" max="11020" width="12.42578125" style="63" bestFit="1" customWidth="1"/>
    <col min="11021" max="11021" width="11.42578125" style="63" bestFit="1" customWidth="1"/>
    <col min="11022" max="11023" width="12.42578125" style="63" bestFit="1" customWidth="1"/>
    <col min="11024" max="11026" width="13.85546875" style="63" bestFit="1" customWidth="1"/>
    <col min="11027" max="11028" width="14.28515625" style="63" bestFit="1" customWidth="1"/>
    <col min="11029" max="11029" width="14.42578125" style="63" customWidth="1"/>
    <col min="11030" max="11030" width="9.140625" style="63"/>
    <col min="11031" max="11031" width="21.7109375" style="63" bestFit="1" customWidth="1"/>
    <col min="11032" max="11263" width="9.140625" style="63"/>
    <col min="11264" max="11264" width="36.7109375" style="63" customWidth="1"/>
    <col min="11265" max="11265" width="10.140625" style="63" bestFit="1" customWidth="1"/>
    <col min="11266" max="11274" width="11.140625" style="63" bestFit="1" customWidth="1"/>
    <col min="11275" max="11275" width="37.5703125" style="63" customWidth="1"/>
    <col min="11276" max="11276" width="12.42578125" style="63" bestFit="1" customWidth="1"/>
    <col min="11277" max="11277" width="11.42578125" style="63" bestFit="1" customWidth="1"/>
    <col min="11278" max="11279" width="12.42578125" style="63" bestFit="1" customWidth="1"/>
    <col min="11280" max="11282" width="13.85546875" style="63" bestFit="1" customWidth="1"/>
    <col min="11283" max="11284" width="14.28515625" style="63" bestFit="1" customWidth="1"/>
    <col min="11285" max="11285" width="14.42578125" style="63" customWidth="1"/>
    <col min="11286" max="11286" width="9.140625" style="63"/>
    <col min="11287" max="11287" width="21.7109375" style="63" bestFit="1" customWidth="1"/>
    <col min="11288" max="11519" width="9.140625" style="63"/>
    <col min="11520" max="11520" width="36.7109375" style="63" customWidth="1"/>
    <col min="11521" max="11521" width="10.140625" style="63" bestFit="1" customWidth="1"/>
    <col min="11522" max="11530" width="11.140625" style="63" bestFit="1" customWidth="1"/>
    <col min="11531" max="11531" width="37.5703125" style="63" customWidth="1"/>
    <col min="11532" max="11532" width="12.42578125" style="63" bestFit="1" customWidth="1"/>
    <col min="11533" max="11533" width="11.42578125" style="63" bestFit="1" customWidth="1"/>
    <col min="11534" max="11535" width="12.42578125" style="63" bestFit="1" customWidth="1"/>
    <col min="11536" max="11538" width="13.85546875" style="63" bestFit="1" customWidth="1"/>
    <col min="11539" max="11540" width="14.28515625" style="63" bestFit="1" customWidth="1"/>
    <col min="11541" max="11541" width="14.42578125" style="63" customWidth="1"/>
    <col min="11542" max="11542" width="9.140625" style="63"/>
    <col min="11543" max="11543" width="21.7109375" style="63" bestFit="1" customWidth="1"/>
    <col min="11544" max="11775" width="9.140625" style="63"/>
    <col min="11776" max="11776" width="36.7109375" style="63" customWidth="1"/>
    <col min="11777" max="11777" width="10.140625" style="63" bestFit="1" customWidth="1"/>
    <col min="11778" max="11786" width="11.140625" style="63" bestFit="1" customWidth="1"/>
    <col min="11787" max="11787" width="37.5703125" style="63" customWidth="1"/>
    <col min="11788" max="11788" width="12.42578125" style="63" bestFit="1" customWidth="1"/>
    <col min="11789" max="11789" width="11.42578125" style="63" bestFit="1" customWidth="1"/>
    <col min="11790" max="11791" width="12.42578125" style="63" bestFit="1" customWidth="1"/>
    <col min="11792" max="11794" width="13.85546875" style="63" bestFit="1" customWidth="1"/>
    <col min="11795" max="11796" width="14.28515625" style="63" bestFit="1" customWidth="1"/>
    <col min="11797" max="11797" width="14.42578125" style="63" customWidth="1"/>
    <col min="11798" max="11798" width="9.140625" style="63"/>
    <col min="11799" max="11799" width="21.7109375" style="63" bestFit="1" customWidth="1"/>
    <col min="11800" max="12031" width="9.140625" style="63"/>
    <col min="12032" max="12032" width="36.7109375" style="63" customWidth="1"/>
    <col min="12033" max="12033" width="10.140625" style="63" bestFit="1" customWidth="1"/>
    <col min="12034" max="12042" width="11.140625" style="63" bestFit="1" customWidth="1"/>
    <col min="12043" max="12043" width="37.5703125" style="63" customWidth="1"/>
    <col min="12044" max="12044" width="12.42578125" style="63" bestFit="1" customWidth="1"/>
    <col min="12045" max="12045" width="11.42578125" style="63" bestFit="1" customWidth="1"/>
    <col min="12046" max="12047" width="12.42578125" style="63" bestFit="1" customWidth="1"/>
    <col min="12048" max="12050" width="13.85546875" style="63" bestFit="1" customWidth="1"/>
    <col min="12051" max="12052" width="14.28515625" style="63" bestFit="1" customWidth="1"/>
    <col min="12053" max="12053" width="14.42578125" style="63" customWidth="1"/>
    <col min="12054" max="12054" width="9.140625" style="63"/>
    <col min="12055" max="12055" width="21.7109375" style="63" bestFit="1" customWidth="1"/>
    <col min="12056" max="12287" width="9.140625" style="63"/>
    <col min="12288" max="12288" width="36.7109375" style="63" customWidth="1"/>
    <col min="12289" max="12289" width="10.140625" style="63" bestFit="1" customWidth="1"/>
    <col min="12290" max="12298" width="11.140625" style="63" bestFit="1" customWidth="1"/>
    <col min="12299" max="12299" width="37.5703125" style="63" customWidth="1"/>
    <col min="12300" max="12300" width="12.42578125" style="63" bestFit="1" customWidth="1"/>
    <col min="12301" max="12301" width="11.42578125" style="63" bestFit="1" customWidth="1"/>
    <col min="12302" max="12303" width="12.42578125" style="63" bestFit="1" customWidth="1"/>
    <col min="12304" max="12306" width="13.85546875" style="63" bestFit="1" customWidth="1"/>
    <col min="12307" max="12308" width="14.28515625" style="63" bestFit="1" customWidth="1"/>
    <col min="12309" max="12309" width="14.42578125" style="63" customWidth="1"/>
    <col min="12310" max="12310" width="9.140625" style="63"/>
    <col min="12311" max="12311" width="21.7109375" style="63" bestFit="1" customWidth="1"/>
    <col min="12312" max="12543" width="9.140625" style="63"/>
    <col min="12544" max="12544" width="36.7109375" style="63" customWidth="1"/>
    <col min="12545" max="12545" width="10.140625" style="63" bestFit="1" customWidth="1"/>
    <col min="12546" max="12554" width="11.140625" style="63" bestFit="1" customWidth="1"/>
    <col min="12555" max="12555" width="37.5703125" style="63" customWidth="1"/>
    <col min="12556" max="12556" width="12.42578125" style="63" bestFit="1" customWidth="1"/>
    <col min="12557" max="12557" width="11.42578125" style="63" bestFit="1" customWidth="1"/>
    <col min="12558" max="12559" width="12.42578125" style="63" bestFit="1" customWidth="1"/>
    <col min="12560" max="12562" width="13.85546875" style="63" bestFit="1" customWidth="1"/>
    <col min="12563" max="12564" width="14.28515625" style="63" bestFit="1" customWidth="1"/>
    <col min="12565" max="12565" width="14.42578125" style="63" customWidth="1"/>
    <col min="12566" max="12566" width="9.140625" style="63"/>
    <col min="12567" max="12567" width="21.7109375" style="63" bestFit="1" customWidth="1"/>
    <col min="12568" max="12799" width="9.140625" style="63"/>
    <col min="12800" max="12800" width="36.7109375" style="63" customWidth="1"/>
    <col min="12801" max="12801" width="10.140625" style="63" bestFit="1" customWidth="1"/>
    <col min="12802" max="12810" width="11.140625" style="63" bestFit="1" customWidth="1"/>
    <col min="12811" max="12811" width="37.5703125" style="63" customWidth="1"/>
    <col min="12812" max="12812" width="12.42578125" style="63" bestFit="1" customWidth="1"/>
    <col min="12813" max="12813" width="11.42578125" style="63" bestFit="1" customWidth="1"/>
    <col min="12814" max="12815" width="12.42578125" style="63" bestFit="1" customWidth="1"/>
    <col min="12816" max="12818" width="13.85546875" style="63" bestFit="1" customWidth="1"/>
    <col min="12819" max="12820" width="14.28515625" style="63" bestFit="1" customWidth="1"/>
    <col min="12821" max="12821" width="14.42578125" style="63" customWidth="1"/>
    <col min="12822" max="12822" width="9.140625" style="63"/>
    <col min="12823" max="12823" width="21.7109375" style="63" bestFit="1" customWidth="1"/>
    <col min="12824" max="13055" width="9.140625" style="63"/>
    <col min="13056" max="13056" width="36.7109375" style="63" customWidth="1"/>
    <col min="13057" max="13057" width="10.140625" style="63" bestFit="1" customWidth="1"/>
    <col min="13058" max="13066" width="11.140625" style="63" bestFit="1" customWidth="1"/>
    <col min="13067" max="13067" width="37.5703125" style="63" customWidth="1"/>
    <col min="13068" max="13068" width="12.42578125" style="63" bestFit="1" customWidth="1"/>
    <col min="13069" max="13069" width="11.42578125" style="63" bestFit="1" customWidth="1"/>
    <col min="13070" max="13071" width="12.42578125" style="63" bestFit="1" customWidth="1"/>
    <col min="13072" max="13074" width="13.85546875" style="63" bestFit="1" customWidth="1"/>
    <col min="13075" max="13076" width="14.28515625" style="63" bestFit="1" customWidth="1"/>
    <col min="13077" max="13077" width="14.42578125" style="63" customWidth="1"/>
    <col min="13078" max="13078" width="9.140625" style="63"/>
    <col min="13079" max="13079" width="21.7109375" style="63" bestFit="1" customWidth="1"/>
    <col min="13080" max="13311" width="9.140625" style="63"/>
    <col min="13312" max="13312" width="36.7109375" style="63" customWidth="1"/>
    <col min="13313" max="13313" width="10.140625" style="63" bestFit="1" customWidth="1"/>
    <col min="13314" max="13322" width="11.140625" style="63" bestFit="1" customWidth="1"/>
    <col min="13323" max="13323" width="37.5703125" style="63" customWidth="1"/>
    <col min="13324" max="13324" width="12.42578125" style="63" bestFit="1" customWidth="1"/>
    <col min="13325" max="13325" width="11.42578125" style="63" bestFit="1" customWidth="1"/>
    <col min="13326" max="13327" width="12.42578125" style="63" bestFit="1" customWidth="1"/>
    <col min="13328" max="13330" width="13.85546875" style="63" bestFit="1" customWidth="1"/>
    <col min="13331" max="13332" width="14.28515625" style="63" bestFit="1" customWidth="1"/>
    <col min="13333" max="13333" width="14.42578125" style="63" customWidth="1"/>
    <col min="13334" max="13334" width="9.140625" style="63"/>
    <col min="13335" max="13335" width="21.7109375" style="63" bestFit="1" customWidth="1"/>
    <col min="13336" max="13567" width="9.140625" style="63"/>
    <col min="13568" max="13568" width="36.7109375" style="63" customWidth="1"/>
    <col min="13569" max="13569" width="10.140625" style="63" bestFit="1" customWidth="1"/>
    <col min="13570" max="13578" width="11.140625" style="63" bestFit="1" customWidth="1"/>
    <col min="13579" max="13579" width="37.5703125" style="63" customWidth="1"/>
    <col min="13580" max="13580" width="12.42578125" style="63" bestFit="1" customWidth="1"/>
    <col min="13581" max="13581" width="11.42578125" style="63" bestFit="1" customWidth="1"/>
    <col min="13582" max="13583" width="12.42578125" style="63" bestFit="1" customWidth="1"/>
    <col min="13584" max="13586" width="13.85546875" style="63" bestFit="1" customWidth="1"/>
    <col min="13587" max="13588" width="14.28515625" style="63" bestFit="1" customWidth="1"/>
    <col min="13589" max="13589" width="14.42578125" style="63" customWidth="1"/>
    <col min="13590" max="13590" width="9.140625" style="63"/>
    <col min="13591" max="13591" width="21.7109375" style="63" bestFit="1" customWidth="1"/>
    <col min="13592" max="13823" width="9.140625" style="63"/>
    <col min="13824" max="13824" width="36.7109375" style="63" customWidth="1"/>
    <col min="13825" max="13825" width="10.140625" style="63" bestFit="1" customWidth="1"/>
    <col min="13826" max="13834" width="11.140625" style="63" bestFit="1" customWidth="1"/>
    <col min="13835" max="13835" width="37.5703125" style="63" customWidth="1"/>
    <col min="13836" max="13836" width="12.42578125" style="63" bestFit="1" customWidth="1"/>
    <col min="13837" max="13837" width="11.42578125" style="63" bestFit="1" customWidth="1"/>
    <col min="13838" max="13839" width="12.42578125" style="63" bestFit="1" customWidth="1"/>
    <col min="13840" max="13842" width="13.85546875" style="63" bestFit="1" customWidth="1"/>
    <col min="13843" max="13844" width="14.28515625" style="63" bestFit="1" customWidth="1"/>
    <col min="13845" max="13845" width="14.42578125" style="63" customWidth="1"/>
    <col min="13846" max="13846" width="9.140625" style="63"/>
    <col min="13847" max="13847" width="21.7109375" style="63" bestFit="1" customWidth="1"/>
    <col min="13848" max="14079" width="9.140625" style="63"/>
    <col min="14080" max="14080" width="36.7109375" style="63" customWidth="1"/>
    <col min="14081" max="14081" width="10.140625" style="63" bestFit="1" customWidth="1"/>
    <col min="14082" max="14090" width="11.140625" style="63" bestFit="1" customWidth="1"/>
    <col min="14091" max="14091" width="37.5703125" style="63" customWidth="1"/>
    <col min="14092" max="14092" width="12.42578125" style="63" bestFit="1" customWidth="1"/>
    <col min="14093" max="14093" width="11.42578125" style="63" bestFit="1" customWidth="1"/>
    <col min="14094" max="14095" width="12.42578125" style="63" bestFit="1" customWidth="1"/>
    <col min="14096" max="14098" width="13.85546875" style="63" bestFit="1" customWidth="1"/>
    <col min="14099" max="14100" width="14.28515625" style="63" bestFit="1" customWidth="1"/>
    <col min="14101" max="14101" width="14.42578125" style="63" customWidth="1"/>
    <col min="14102" max="14102" width="9.140625" style="63"/>
    <col min="14103" max="14103" width="21.7109375" style="63" bestFit="1" customWidth="1"/>
    <col min="14104" max="14335" width="9.140625" style="63"/>
    <col min="14336" max="14336" width="36.7109375" style="63" customWidth="1"/>
    <col min="14337" max="14337" width="10.140625" style="63" bestFit="1" customWidth="1"/>
    <col min="14338" max="14346" width="11.140625" style="63" bestFit="1" customWidth="1"/>
    <col min="14347" max="14347" width="37.5703125" style="63" customWidth="1"/>
    <col min="14348" max="14348" width="12.42578125" style="63" bestFit="1" customWidth="1"/>
    <col min="14349" max="14349" width="11.42578125" style="63" bestFit="1" customWidth="1"/>
    <col min="14350" max="14351" width="12.42578125" style="63" bestFit="1" customWidth="1"/>
    <col min="14352" max="14354" width="13.85546875" style="63" bestFit="1" customWidth="1"/>
    <col min="14355" max="14356" width="14.28515625" style="63" bestFit="1" customWidth="1"/>
    <col min="14357" max="14357" width="14.42578125" style="63" customWidth="1"/>
    <col min="14358" max="14358" width="9.140625" style="63"/>
    <col min="14359" max="14359" width="21.7109375" style="63" bestFit="1" customWidth="1"/>
    <col min="14360" max="14591" width="9.140625" style="63"/>
    <col min="14592" max="14592" width="36.7109375" style="63" customWidth="1"/>
    <col min="14593" max="14593" width="10.140625" style="63" bestFit="1" customWidth="1"/>
    <col min="14594" max="14602" width="11.140625" style="63" bestFit="1" customWidth="1"/>
    <col min="14603" max="14603" width="37.5703125" style="63" customWidth="1"/>
    <col min="14604" max="14604" width="12.42578125" style="63" bestFit="1" customWidth="1"/>
    <col min="14605" max="14605" width="11.42578125" style="63" bestFit="1" customWidth="1"/>
    <col min="14606" max="14607" width="12.42578125" style="63" bestFit="1" customWidth="1"/>
    <col min="14608" max="14610" width="13.85546875" style="63" bestFit="1" customWidth="1"/>
    <col min="14611" max="14612" width="14.28515625" style="63" bestFit="1" customWidth="1"/>
    <col min="14613" max="14613" width="14.42578125" style="63" customWidth="1"/>
    <col min="14614" max="14614" width="9.140625" style="63"/>
    <col min="14615" max="14615" width="21.7109375" style="63" bestFit="1" customWidth="1"/>
    <col min="14616" max="14847" width="9.140625" style="63"/>
    <col min="14848" max="14848" width="36.7109375" style="63" customWidth="1"/>
    <col min="14849" max="14849" width="10.140625" style="63" bestFit="1" customWidth="1"/>
    <col min="14850" max="14858" width="11.140625" style="63" bestFit="1" customWidth="1"/>
    <col min="14859" max="14859" width="37.5703125" style="63" customWidth="1"/>
    <col min="14860" max="14860" width="12.42578125" style="63" bestFit="1" customWidth="1"/>
    <col min="14861" max="14861" width="11.42578125" style="63" bestFit="1" customWidth="1"/>
    <col min="14862" max="14863" width="12.42578125" style="63" bestFit="1" customWidth="1"/>
    <col min="14864" max="14866" width="13.85546875" style="63" bestFit="1" customWidth="1"/>
    <col min="14867" max="14868" width="14.28515625" style="63" bestFit="1" customWidth="1"/>
    <col min="14869" max="14869" width="14.42578125" style="63" customWidth="1"/>
    <col min="14870" max="14870" width="9.140625" style="63"/>
    <col min="14871" max="14871" width="21.7109375" style="63" bestFit="1" customWidth="1"/>
    <col min="14872" max="15103" width="9.140625" style="63"/>
    <col min="15104" max="15104" width="36.7109375" style="63" customWidth="1"/>
    <col min="15105" max="15105" width="10.140625" style="63" bestFit="1" customWidth="1"/>
    <col min="15106" max="15114" width="11.140625" style="63" bestFit="1" customWidth="1"/>
    <col min="15115" max="15115" width="37.5703125" style="63" customWidth="1"/>
    <col min="15116" max="15116" width="12.42578125" style="63" bestFit="1" customWidth="1"/>
    <col min="15117" max="15117" width="11.42578125" style="63" bestFit="1" customWidth="1"/>
    <col min="15118" max="15119" width="12.42578125" style="63" bestFit="1" customWidth="1"/>
    <col min="15120" max="15122" width="13.85546875" style="63" bestFit="1" customWidth="1"/>
    <col min="15123" max="15124" width="14.28515625" style="63" bestFit="1" customWidth="1"/>
    <col min="15125" max="15125" width="14.42578125" style="63" customWidth="1"/>
    <col min="15126" max="15126" width="9.140625" style="63"/>
    <col min="15127" max="15127" width="21.7109375" style="63" bestFit="1" customWidth="1"/>
    <col min="15128" max="15359" width="9.140625" style="63"/>
    <col min="15360" max="15360" width="36.7109375" style="63" customWidth="1"/>
    <col min="15361" max="15361" width="10.140625" style="63" bestFit="1" customWidth="1"/>
    <col min="15362" max="15370" width="11.140625" style="63" bestFit="1" customWidth="1"/>
    <col min="15371" max="15371" width="37.5703125" style="63" customWidth="1"/>
    <col min="15372" max="15372" width="12.42578125" style="63" bestFit="1" customWidth="1"/>
    <col min="15373" max="15373" width="11.42578125" style="63" bestFit="1" customWidth="1"/>
    <col min="15374" max="15375" width="12.42578125" style="63" bestFit="1" customWidth="1"/>
    <col min="15376" max="15378" width="13.85546875" style="63" bestFit="1" customWidth="1"/>
    <col min="15379" max="15380" width="14.28515625" style="63" bestFit="1" customWidth="1"/>
    <col min="15381" max="15381" width="14.42578125" style="63" customWidth="1"/>
    <col min="15382" max="15382" width="9.140625" style="63"/>
    <col min="15383" max="15383" width="21.7109375" style="63" bestFit="1" customWidth="1"/>
    <col min="15384" max="15615" width="9.140625" style="63"/>
    <col min="15616" max="15616" width="36.7109375" style="63" customWidth="1"/>
    <col min="15617" max="15617" width="10.140625" style="63" bestFit="1" customWidth="1"/>
    <col min="15618" max="15626" width="11.140625" style="63" bestFit="1" customWidth="1"/>
    <col min="15627" max="15627" width="37.5703125" style="63" customWidth="1"/>
    <col min="15628" max="15628" width="12.42578125" style="63" bestFit="1" customWidth="1"/>
    <col min="15629" max="15629" width="11.42578125" style="63" bestFit="1" customWidth="1"/>
    <col min="15630" max="15631" width="12.42578125" style="63" bestFit="1" customWidth="1"/>
    <col min="15632" max="15634" width="13.85546875" style="63" bestFit="1" customWidth="1"/>
    <col min="15635" max="15636" width="14.28515625" style="63" bestFit="1" customWidth="1"/>
    <col min="15637" max="15637" width="14.42578125" style="63" customWidth="1"/>
    <col min="15638" max="15638" width="9.140625" style="63"/>
    <col min="15639" max="15639" width="21.7109375" style="63" bestFit="1" customWidth="1"/>
    <col min="15640" max="15871" width="9.140625" style="63"/>
    <col min="15872" max="15872" width="36.7109375" style="63" customWidth="1"/>
    <col min="15873" max="15873" width="10.140625" style="63" bestFit="1" customWidth="1"/>
    <col min="15874" max="15882" width="11.140625" style="63" bestFit="1" customWidth="1"/>
    <col min="15883" max="15883" width="37.5703125" style="63" customWidth="1"/>
    <col min="15884" max="15884" width="12.42578125" style="63" bestFit="1" customWidth="1"/>
    <col min="15885" max="15885" width="11.42578125" style="63" bestFit="1" customWidth="1"/>
    <col min="15886" max="15887" width="12.42578125" style="63" bestFit="1" customWidth="1"/>
    <col min="15888" max="15890" width="13.85546875" style="63" bestFit="1" customWidth="1"/>
    <col min="15891" max="15892" width="14.28515625" style="63" bestFit="1" customWidth="1"/>
    <col min="15893" max="15893" width="14.42578125" style="63" customWidth="1"/>
    <col min="15894" max="15894" width="9.140625" style="63"/>
    <col min="15895" max="15895" width="21.7109375" style="63" bestFit="1" customWidth="1"/>
    <col min="15896" max="16127" width="9.140625" style="63"/>
    <col min="16128" max="16128" width="36.7109375" style="63" customWidth="1"/>
    <col min="16129" max="16129" width="10.140625" style="63" bestFit="1" customWidth="1"/>
    <col min="16130" max="16138" width="11.140625" style="63" bestFit="1" customWidth="1"/>
    <col min="16139" max="16139" width="37.5703125" style="63" customWidth="1"/>
    <col min="16140" max="16140" width="12.42578125" style="63" bestFit="1" customWidth="1"/>
    <col min="16141" max="16141" width="11.42578125" style="63" bestFit="1" customWidth="1"/>
    <col min="16142" max="16143" width="12.42578125" style="63" bestFit="1" customWidth="1"/>
    <col min="16144" max="16146" width="13.85546875" style="63" bestFit="1" customWidth="1"/>
    <col min="16147" max="16148" width="14.28515625" style="63" bestFit="1" customWidth="1"/>
    <col min="16149" max="16149" width="14.42578125" style="63" customWidth="1"/>
    <col min="16150" max="16150" width="9.140625" style="63"/>
    <col min="16151" max="16151" width="21.7109375" style="63" bestFit="1" customWidth="1"/>
    <col min="16152" max="16384" width="9.140625" style="63"/>
  </cols>
  <sheetData>
    <row r="1" spans="1:26" s="640" customFormat="1" ht="18" customHeight="1" thickBot="1">
      <c r="A1" s="648" t="s">
        <v>734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648"/>
      <c r="Q1" s="648"/>
      <c r="R1" s="648"/>
      <c r="S1" s="648"/>
      <c r="T1" s="648"/>
      <c r="U1" s="938"/>
      <c r="V1" s="671"/>
      <c r="W1" s="671"/>
      <c r="X1" s="671"/>
      <c r="Y1" s="671"/>
      <c r="Z1" s="671"/>
    </row>
    <row r="2" spans="1:26" ht="21.95" customHeight="1" thickBot="1">
      <c r="A2" s="715" t="s">
        <v>630</v>
      </c>
      <c r="B2" s="716">
        <v>1992</v>
      </c>
      <c r="C2" s="716">
        <v>1993</v>
      </c>
      <c r="D2" s="716">
        <v>1994</v>
      </c>
      <c r="E2" s="716">
        <v>1995</v>
      </c>
      <c r="F2" s="716">
        <v>1996</v>
      </c>
      <c r="G2" s="716">
        <v>1997</v>
      </c>
      <c r="H2" s="717">
        <v>1998</v>
      </c>
      <c r="I2" s="717">
        <v>1999</v>
      </c>
      <c r="J2" s="717">
        <v>2000</v>
      </c>
      <c r="K2" s="717">
        <v>2001</v>
      </c>
      <c r="L2" s="717">
        <v>2002</v>
      </c>
      <c r="M2" s="717">
        <v>2003</v>
      </c>
      <c r="N2" s="717">
        <v>2004</v>
      </c>
      <c r="O2" s="717">
        <v>2005</v>
      </c>
      <c r="P2" s="717">
        <v>2006</v>
      </c>
      <c r="Q2" s="717">
        <v>2007</v>
      </c>
      <c r="R2" s="718">
        <v>2008</v>
      </c>
      <c r="S2" s="718">
        <v>2009</v>
      </c>
      <c r="T2" s="718">
        <v>2010</v>
      </c>
      <c r="U2" s="939">
        <v>2011</v>
      </c>
    </row>
    <row r="3" spans="1:26" ht="21.95" customHeight="1">
      <c r="A3" s="709" t="s">
        <v>631</v>
      </c>
      <c r="B3" s="359"/>
      <c r="C3" s="359"/>
      <c r="D3" s="359"/>
      <c r="E3" s="359"/>
      <c r="F3" s="360"/>
      <c r="G3" s="361"/>
      <c r="H3" s="361"/>
      <c r="I3" s="361"/>
      <c r="J3" s="361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</row>
    <row r="4" spans="1:26" ht="21.95" customHeight="1">
      <c r="A4" s="710" t="s">
        <v>632</v>
      </c>
      <c r="B4" s="360">
        <v>29.3</v>
      </c>
      <c r="C4" s="360">
        <v>42.5</v>
      </c>
      <c r="D4" s="360">
        <v>30.9</v>
      </c>
      <c r="E4" s="360">
        <v>34</v>
      </c>
      <c r="F4" s="360">
        <v>55.9</v>
      </c>
      <c r="G4" s="360">
        <v>44.9</v>
      </c>
      <c r="H4" s="361">
        <v>52.3</v>
      </c>
      <c r="I4" s="361">
        <v>54.7</v>
      </c>
      <c r="J4" s="361">
        <v>53.5</v>
      </c>
      <c r="K4" s="360">
        <v>58.6357142857143</v>
      </c>
      <c r="L4" s="363">
        <v>412.99694726130741</v>
      </c>
      <c r="M4" s="363">
        <v>806.86766953997142</v>
      </c>
      <c r="N4" s="363">
        <v>729.43298492276381</v>
      </c>
      <c r="O4" s="363">
        <v>923.42059013967253</v>
      </c>
      <c r="P4" s="363">
        <v>976.10172735537594</v>
      </c>
      <c r="Q4" s="363">
        <v>681</v>
      </c>
      <c r="R4" s="363">
        <v>779.1</v>
      </c>
      <c r="S4" s="363">
        <v>970.6</v>
      </c>
      <c r="T4" s="363">
        <v>1282.3</v>
      </c>
      <c r="U4" s="363">
        <v>1508.3</v>
      </c>
      <c r="W4" s="940"/>
    </row>
    <row r="5" spans="1:26" ht="21.95" customHeight="1">
      <c r="A5" s="710" t="s">
        <v>633</v>
      </c>
      <c r="B5" s="360">
        <v>446.6</v>
      </c>
      <c r="C5" s="360">
        <v>504.1</v>
      </c>
      <c r="D5" s="360">
        <v>811.69999999999993</v>
      </c>
      <c r="E5" s="360">
        <v>645.20000000000005</v>
      </c>
      <c r="F5" s="360">
        <v>429.3</v>
      </c>
      <c r="G5" s="360">
        <v>2468.4</v>
      </c>
      <c r="H5" s="360">
        <v>2662.4</v>
      </c>
      <c r="I5" s="360">
        <v>3304.7999999999997</v>
      </c>
      <c r="J5" s="361">
        <v>2983.6</v>
      </c>
      <c r="K5" s="360">
        <v>3313.6928571428543</v>
      </c>
      <c r="L5" s="360">
        <v>23032.106389697881</v>
      </c>
      <c r="M5" s="360">
        <v>44997.57717456932</v>
      </c>
      <c r="N5" s="360">
        <v>40679.182314309503</v>
      </c>
      <c r="O5" s="360">
        <v>51497.526593284623</v>
      </c>
      <c r="P5" s="360">
        <v>50837.837217091728</v>
      </c>
      <c r="Q5" s="360">
        <v>29275.1</v>
      </c>
      <c r="R5" s="360">
        <v>102817.7</v>
      </c>
      <c r="S5" s="360">
        <v>75990.899999999994</v>
      </c>
      <c r="T5" s="360">
        <v>85619.6</v>
      </c>
      <c r="U5" s="360">
        <f>U6+U7</f>
        <v>58771.899999999994</v>
      </c>
      <c r="W5" s="941"/>
    </row>
    <row r="6" spans="1:26" ht="21.95" customHeight="1">
      <c r="A6" s="710" t="s">
        <v>634</v>
      </c>
      <c r="B6" s="360">
        <v>61.3</v>
      </c>
      <c r="C6" s="360">
        <v>84.1</v>
      </c>
      <c r="D6" s="360">
        <v>84.4</v>
      </c>
      <c r="E6" s="360">
        <v>129.30000000000001</v>
      </c>
      <c r="F6" s="360">
        <v>51.8</v>
      </c>
      <c r="G6" s="360">
        <v>83.4</v>
      </c>
      <c r="H6" s="361">
        <v>87.5</v>
      </c>
      <c r="I6" s="361">
        <v>89.2</v>
      </c>
      <c r="J6" s="361">
        <v>88.35</v>
      </c>
      <c r="K6" s="360">
        <v>90.935714285714297</v>
      </c>
      <c r="L6" s="363">
        <v>682.02393066423383</v>
      </c>
      <c r="M6" s="363">
        <v>1332.4627776421771</v>
      </c>
      <c r="N6" s="363">
        <v>1204.5869947275921</v>
      </c>
      <c r="O6" s="363">
        <v>1524.9384885764496</v>
      </c>
      <c r="P6" s="363">
        <v>1505.4038470740227</v>
      </c>
      <c r="Q6" s="363">
        <v>866.89069747955489</v>
      </c>
      <c r="R6" s="363">
        <v>29153</v>
      </c>
      <c r="S6" s="363">
        <v>30781.5</v>
      </c>
      <c r="T6" s="363">
        <v>31381.9</v>
      </c>
      <c r="U6" s="363">
        <v>16095.3</v>
      </c>
      <c r="W6" s="941"/>
    </row>
    <row r="7" spans="1:26" ht="21.95" customHeight="1">
      <c r="A7" s="710" t="s">
        <v>635</v>
      </c>
      <c r="B7" s="360">
        <v>385.3</v>
      </c>
      <c r="C7" s="360">
        <v>420</v>
      </c>
      <c r="D7" s="360">
        <v>727.3</v>
      </c>
      <c r="E7" s="360">
        <v>515.9</v>
      </c>
      <c r="F7" s="360">
        <v>377.5</v>
      </c>
      <c r="G7" s="360">
        <v>2385</v>
      </c>
      <c r="H7" s="361">
        <v>2574.9</v>
      </c>
      <c r="I7" s="361">
        <v>3215.6</v>
      </c>
      <c r="J7" s="361">
        <v>2895.25</v>
      </c>
      <c r="K7" s="360">
        <v>3222.75714285714</v>
      </c>
      <c r="L7" s="363">
        <v>22350.082459033649</v>
      </c>
      <c r="M7" s="363">
        <v>43665.114396927143</v>
      </c>
      <c r="N7" s="363">
        <v>39474.595319581909</v>
      </c>
      <c r="O7" s="363">
        <v>49972.588104708171</v>
      </c>
      <c r="P7" s="363">
        <v>49332.433370017709</v>
      </c>
      <c r="Q7" s="363">
        <v>28408.209302520445</v>
      </c>
      <c r="R7" s="363">
        <v>73664.7</v>
      </c>
      <c r="S7" s="363">
        <v>45209.4</v>
      </c>
      <c r="T7" s="363">
        <v>54237.7</v>
      </c>
      <c r="U7" s="363">
        <v>42676.6</v>
      </c>
      <c r="W7" s="941"/>
    </row>
    <row r="8" spans="1:26" ht="21.95" customHeight="1">
      <c r="A8" s="710" t="s">
        <v>636</v>
      </c>
      <c r="B8" s="363">
        <v>0</v>
      </c>
      <c r="C8" s="360">
        <v>135.6</v>
      </c>
      <c r="D8" s="363">
        <v>0</v>
      </c>
      <c r="E8" s="363">
        <v>0</v>
      </c>
      <c r="F8" s="363">
        <v>0</v>
      </c>
      <c r="G8" s="363">
        <v>0</v>
      </c>
      <c r="H8" s="363">
        <v>0</v>
      </c>
      <c r="I8" s="363">
        <v>0</v>
      </c>
      <c r="J8" s="363">
        <v>0</v>
      </c>
      <c r="K8" s="363">
        <v>0</v>
      </c>
      <c r="L8" s="363">
        <v>0</v>
      </c>
      <c r="M8" s="363">
        <v>0</v>
      </c>
      <c r="N8" s="363">
        <v>0</v>
      </c>
      <c r="O8" s="363">
        <v>0</v>
      </c>
      <c r="P8" s="363">
        <v>0</v>
      </c>
      <c r="Q8" s="363">
        <v>0</v>
      </c>
      <c r="R8" s="363">
        <v>0</v>
      </c>
      <c r="S8" s="363">
        <v>0</v>
      </c>
      <c r="T8" s="363">
        <v>0</v>
      </c>
      <c r="U8" s="363">
        <v>0</v>
      </c>
      <c r="W8" s="941"/>
    </row>
    <row r="9" spans="1:26" ht="21.95" customHeight="1">
      <c r="A9" s="710" t="s">
        <v>637</v>
      </c>
      <c r="B9" s="360">
        <v>895.5</v>
      </c>
      <c r="C9" s="360">
        <v>1185.3</v>
      </c>
      <c r="D9" s="360">
        <v>611.79999999999995</v>
      </c>
      <c r="E9" s="360">
        <v>923.4</v>
      </c>
      <c r="F9" s="360">
        <v>2812.2</v>
      </c>
      <c r="G9" s="360">
        <v>2102.6999999999998</v>
      </c>
      <c r="H9" s="361">
        <v>2267.3000000000002</v>
      </c>
      <c r="I9" s="361">
        <v>2469.5</v>
      </c>
      <c r="J9" s="361">
        <v>2368.4</v>
      </c>
      <c r="K9" s="360">
        <v>2879.3285714285698</v>
      </c>
      <c r="L9" s="363">
        <v>18283.027474648236</v>
      </c>
      <c r="M9" s="363">
        <v>2400</v>
      </c>
      <c r="N9" s="363">
        <v>32291.384700767736</v>
      </c>
      <c r="O9" s="363">
        <v>40879.052816575713</v>
      </c>
      <c r="P9" s="363">
        <v>40355.387339107132</v>
      </c>
      <c r="Q9" s="363">
        <v>149094.29999999999</v>
      </c>
      <c r="R9" s="363">
        <v>69829.2</v>
      </c>
      <c r="S9" s="363">
        <v>61193.2</v>
      </c>
      <c r="T9" s="363">
        <v>66985.600000000006</v>
      </c>
      <c r="U9" s="363">
        <v>89696.6</v>
      </c>
      <c r="W9" s="940"/>
    </row>
    <row r="10" spans="1:26" ht="21.95" customHeight="1">
      <c r="A10" s="710" t="s">
        <v>638</v>
      </c>
      <c r="B10" s="365">
        <v>208.9</v>
      </c>
      <c r="C10" s="360">
        <v>334.7</v>
      </c>
      <c r="D10" s="360">
        <v>560.29999999999995</v>
      </c>
      <c r="E10" s="360">
        <v>394.9</v>
      </c>
      <c r="F10" s="360">
        <v>754.8</v>
      </c>
      <c r="G10" s="360">
        <v>738</v>
      </c>
      <c r="H10" s="361">
        <v>785.9</v>
      </c>
      <c r="I10" s="361">
        <v>924.2</v>
      </c>
      <c r="J10" s="361">
        <v>855.05</v>
      </c>
      <c r="K10" s="365">
        <v>1024.6464285714301</v>
      </c>
      <c r="L10" s="363">
        <v>6600.6175655286143</v>
      </c>
      <c r="M10" s="363">
        <v>12895.555155890701</v>
      </c>
      <c r="N10" s="363">
        <v>6000</v>
      </c>
      <c r="O10" s="363">
        <v>2100</v>
      </c>
      <c r="P10" s="363">
        <v>7560</v>
      </c>
      <c r="Q10" s="363">
        <v>40759.399999999994</v>
      </c>
      <c r="R10" s="363">
        <v>108531.5</v>
      </c>
      <c r="S10" s="363">
        <v>118586.9</v>
      </c>
      <c r="T10" s="363">
        <v>132876.1</v>
      </c>
      <c r="U10" s="363">
        <f>36015.6+86797.2</f>
        <v>122812.79999999999</v>
      </c>
      <c r="V10" s="959"/>
      <c r="W10" s="941"/>
    </row>
    <row r="11" spans="1:26" ht="21.95" customHeight="1">
      <c r="A11" s="710" t="s">
        <v>639</v>
      </c>
      <c r="B11" s="360">
        <v>662.9</v>
      </c>
      <c r="C11" s="360">
        <v>1408.5</v>
      </c>
      <c r="D11" s="360">
        <v>1055.5999999999999</v>
      </c>
      <c r="E11" s="360">
        <v>954.3</v>
      </c>
      <c r="F11" s="360">
        <v>336.4</v>
      </c>
      <c r="G11" s="360">
        <v>724.9</v>
      </c>
      <c r="H11" s="361">
        <v>825.3</v>
      </c>
      <c r="I11" s="361">
        <v>903.1</v>
      </c>
      <c r="J11" s="361">
        <v>864.2</v>
      </c>
      <c r="K11" s="360">
        <v>706.48571428571404</v>
      </c>
      <c r="L11" s="363">
        <v>6671.2516228639606</v>
      </c>
      <c r="M11" s="363">
        <v>3300</v>
      </c>
      <c r="N11" s="363">
        <v>1500</v>
      </c>
      <c r="O11" s="363">
        <v>4500</v>
      </c>
      <c r="P11" s="363">
        <v>14725.183980094742</v>
      </c>
      <c r="Q11" s="363">
        <v>82468.2</v>
      </c>
      <c r="R11" s="363">
        <v>47634</v>
      </c>
      <c r="S11" s="363">
        <v>72871.8</v>
      </c>
      <c r="T11" s="363">
        <v>72045.799999999988</v>
      </c>
      <c r="U11" s="363">
        <f>48010.7+21335.8</f>
        <v>69346.5</v>
      </c>
      <c r="V11" s="959"/>
      <c r="W11" s="941"/>
    </row>
    <row r="12" spans="1:26" ht="21.95" customHeight="1" thickBot="1">
      <c r="A12" s="711" t="s">
        <v>640</v>
      </c>
      <c r="B12" s="366">
        <v>2243.2000000000003</v>
      </c>
      <c r="C12" s="366">
        <v>3610.7</v>
      </c>
      <c r="D12" s="366">
        <v>3070.2999999999997</v>
      </c>
      <c r="E12" s="366">
        <v>2951.8</v>
      </c>
      <c r="F12" s="366">
        <v>4388.5999999999995</v>
      </c>
      <c r="G12" s="366">
        <v>6078.9</v>
      </c>
      <c r="H12" s="366">
        <v>6593.2</v>
      </c>
      <c r="I12" s="366">
        <v>7656.3</v>
      </c>
      <c r="J12" s="366">
        <v>7124.75</v>
      </c>
      <c r="K12" s="366">
        <v>7982.7892857142833</v>
      </c>
      <c r="L12" s="366">
        <v>54999.999999999993</v>
      </c>
      <c r="M12" s="366">
        <v>64399.999999999993</v>
      </c>
      <c r="N12" s="366">
        <v>81200</v>
      </c>
      <c r="O12" s="366">
        <v>99900</v>
      </c>
      <c r="P12" s="366">
        <v>114454.51026364896</v>
      </c>
      <c r="Q12" s="366">
        <v>302278</v>
      </c>
      <c r="R12" s="366">
        <v>329591.5</v>
      </c>
      <c r="S12" s="366">
        <v>329613.40000000002</v>
      </c>
      <c r="T12" s="366">
        <v>358809.39999999997</v>
      </c>
      <c r="U12" s="366">
        <f>U4+U5+U9+U10+U11</f>
        <v>342136.1</v>
      </c>
      <c r="V12" s="959"/>
      <c r="W12" s="941"/>
    </row>
    <row r="13" spans="1:26" ht="21.95" customHeight="1" thickTop="1">
      <c r="A13" s="709" t="s">
        <v>641</v>
      </c>
      <c r="B13" s="360"/>
      <c r="C13" s="360"/>
      <c r="D13" s="360"/>
      <c r="E13" s="360"/>
      <c r="F13" s="360"/>
      <c r="G13" s="360"/>
      <c r="H13" s="361"/>
      <c r="I13" s="361"/>
      <c r="J13" s="363"/>
      <c r="K13" s="363"/>
      <c r="L13" s="363"/>
      <c r="M13" s="363"/>
      <c r="N13" s="363"/>
      <c r="O13" s="363"/>
      <c r="P13" s="363"/>
      <c r="Q13" s="363"/>
      <c r="R13" s="363"/>
      <c r="S13" s="363"/>
      <c r="T13" s="363"/>
      <c r="U13" s="363"/>
      <c r="V13" s="959"/>
      <c r="W13" s="941"/>
    </row>
    <row r="14" spans="1:26" ht="21.95" customHeight="1">
      <c r="A14" s="710" t="s">
        <v>642</v>
      </c>
      <c r="B14" s="360">
        <v>441.5</v>
      </c>
      <c r="C14" s="360">
        <v>845.7</v>
      </c>
      <c r="D14" s="360">
        <v>1228.5999999999999</v>
      </c>
      <c r="E14" s="360">
        <v>1264.5</v>
      </c>
      <c r="F14" s="360">
        <v>1126.8</v>
      </c>
      <c r="G14" s="360">
        <v>1019.1</v>
      </c>
      <c r="H14" s="361">
        <v>1123.5</v>
      </c>
      <c r="I14" s="361">
        <v>1351.6</v>
      </c>
      <c r="J14" s="361">
        <v>1237.55</v>
      </c>
      <c r="K14" s="360">
        <v>1424.81428571429</v>
      </c>
      <c r="L14" s="363">
        <v>9553.6716820121255</v>
      </c>
      <c r="M14" s="363">
        <v>2700</v>
      </c>
      <c r="N14" s="363">
        <v>1800</v>
      </c>
      <c r="O14" s="363">
        <v>1900</v>
      </c>
      <c r="P14" s="363">
        <v>12570</v>
      </c>
      <c r="Q14" s="363">
        <v>27994.7</v>
      </c>
      <c r="R14" s="363">
        <v>49184</v>
      </c>
      <c r="S14" s="363">
        <v>58240.9</v>
      </c>
      <c r="T14" s="363">
        <v>62385.599999999999</v>
      </c>
      <c r="U14" s="363">
        <v>64998.5</v>
      </c>
      <c r="V14" s="959"/>
      <c r="W14" s="942"/>
    </row>
    <row r="15" spans="1:26" ht="21.95" customHeight="1">
      <c r="A15" s="710" t="s">
        <v>643</v>
      </c>
      <c r="B15" s="360">
        <v>55.2</v>
      </c>
      <c r="C15" s="360">
        <v>-60.3</v>
      </c>
      <c r="D15" s="360">
        <v>-125.4</v>
      </c>
      <c r="E15" s="360">
        <v>-67.900000000000006</v>
      </c>
      <c r="F15" s="360">
        <v>-55.9</v>
      </c>
      <c r="G15" s="360">
        <v>30.7</v>
      </c>
      <c r="H15" s="361">
        <v>48.5</v>
      </c>
      <c r="I15" s="361">
        <v>49.7</v>
      </c>
      <c r="J15" s="361">
        <v>49.1</v>
      </c>
      <c r="K15" s="360">
        <v>37.1357142857143</v>
      </c>
      <c r="L15" s="363">
        <v>379.02818324724905</v>
      </c>
      <c r="M15" s="363">
        <v>250.0659360647538</v>
      </c>
      <c r="N15" s="363">
        <v>3618.7020732746396</v>
      </c>
      <c r="O15" s="363">
        <v>4859.7983527407005</v>
      </c>
      <c r="P15" s="363">
        <v>653.46793234713061</v>
      </c>
      <c r="Q15" s="363">
        <v>12190.099999999999</v>
      </c>
      <c r="R15" s="363">
        <v>20924.7</v>
      </c>
      <c r="S15" s="363">
        <v>22788</v>
      </c>
      <c r="T15" s="363">
        <v>21166.5</v>
      </c>
      <c r="U15" s="363">
        <v>9425.2000000000007</v>
      </c>
      <c r="V15" s="959"/>
      <c r="W15" s="942"/>
    </row>
    <row r="16" spans="1:26" ht="21.95" customHeight="1">
      <c r="A16" s="710" t="s">
        <v>644</v>
      </c>
      <c r="B16" s="360">
        <v>292.10000000000002</v>
      </c>
      <c r="C16" s="360">
        <v>326.39999999999998</v>
      </c>
      <c r="D16" s="360">
        <v>399.2</v>
      </c>
      <c r="E16" s="360">
        <v>435.7</v>
      </c>
      <c r="F16" s="360">
        <v>472.4</v>
      </c>
      <c r="G16" s="360">
        <v>555.29999999999995</v>
      </c>
      <c r="H16" s="361">
        <v>625.29999999999995</v>
      </c>
      <c r="I16" s="361">
        <v>684.9</v>
      </c>
      <c r="J16" s="361">
        <v>655.09999999999991</v>
      </c>
      <c r="K16" s="360">
        <v>728.32857142857097</v>
      </c>
      <c r="L16" s="363">
        <v>5057.0542331012803</v>
      </c>
      <c r="M16" s="363">
        <v>3336.4194443181309</v>
      </c>
      <c r="N16" s="363">
        <v>48281.297926725376</v>
      </c>
      <c r="O16" s="363">
        <v>64840.201647259324</v>
      </c>
      <c r="P16" s="363">
        <v>8718.6729629451165</v>
      </c>
      <c r="Q16" s="363">
        <v>0</v>
      </c>
      <c r="R16" s="363">
        <v>0</v>
      </c>
      <c r="S16" s="363">
        <v>0</v>
      </c>
      <c r="T16" s="363">
        <v>0</v>
      </c>
      <c r="U16" s="363">
        <v>0</v>
      </c>
      <c r="V16" s="959"/>
      <c r="W16" s="943"/>
    </row>
    <row r="17" spans="1:26" ht="21.95" customHeight="1">
      <c r="A17" s="710" t="s">
        <v>645</v>
      </c>
      <c r="B17" s="360">
        <v>626.39999999999964</v>
      </c>
      <c r="C17" s="360">
        <v>1249.9000000000001</v>
      </c>
      <c r="D17" s="360">
        <v>645</v>
      </c>
      <c r="E17" s="360">
        <v>668.1</v>
      </c>
      <c r="F17" s="360">
        <v>2017</v>
      </c>
      <c r="G17" s="360">
        <v>3610.6</v>
      </c>
      <c r="H17" s="361">
        <v>3712.3</v>
      </c>
      <c r="I17" s="361">
        <v>3911.5</v>
      </c>
      <c r="J17" s="361">
        <v>3811.9</v>
      </c>
      <c r="K17" s="360">
        <v>626.39999999999964</v>
      </c>
      <c r="L17" s="363">
        <v>29426.018975971259</v>
      </c>
      <c r="M17" s="363">
        <v>32800</v>
      </c>
      <c r="N17" s="363">
        <v>16300</v>
      </c>
      <c r="O17" s="363">
        <v>13200</v>
      </c>
      <c r="P17" s="363">
        <v>74210</v>
      </c>
      <c r="Q17" s="363">
        <v>155913.20000000001</v>
      </c>
      <c r="R17" s="363">
        <v>166234.9</v>
      </c>
      <c r="S17" s="363">
        <v>148098.70000000001</v>
      </c>
      <c r="T17" s="363">
        <v>186946.1</v>
      </c>
      <c r="U17" s="363">
        <v>163196.20000000001</v>
      </c>
      <c r="V17" s="959"/>
      <c r="W17" s="944"/>
    </row>
    <row r="18" spans="1:26" ht="21.95" customHeight="1">
      <c r="A18" s="710" t="s">
        <v>646</v>
      </c>
      <c r="B18" s="360">
        <v>337.5</v>
      </c>
      <c r="C18" s="360">
        <v>567.9</v>
      </c>
      <c r="D18" s="360">
        <v>213.9</v>
      </c>
      <c r="E18" s="360">
        <v>144.1</v>
      </c>
      <c r="F18" s="360">
        <v>430.9</v>
      </c>
      <c r="G18" s="360">
        <v>368.2</v>
      </c>
      <c r="H18" s="361">
        <v>388.5</v>
      </c>
      <c r="I18" s="361">
        <v>402.2</v>
      </c>
      <c r="J18" s="361">
        <v>395.35</v>
      </c>
      <c r="K18" s="360">
        <v>373.02142857142798</v>
      </c>
      <c r="L18" s="363">
        <v>3052.2962048057489</v>
      </c>
      <c r="M18" s="363">
        <v>2013.5146196171168</v>
      </c>
      <c r="N18" s="363">
        <v>9400</v>
      </c>
      <c r="O18" s="363">
        <v>11800</v>
      </c>
      <c r="P18" s="363">
        <v>5261.6812027176811</v>
      </c>
      <c r="Q18" s="363">
        <v>8684.7000000000007</v>
      </c>
      <c r="R18" s="363">
        <v>46767.5</v>
      </c>
      <c r="S18" s="363">
        <v>44415.1</v>
      </c>
      <c r="T18" s="363">
        <v>49601.5</v>
      </c>
      <c r="U18" s="363">
        <f>13605.3+23862.1+16858.4</f>
        <v>54325.799999999996</v>
      </c>
      <c r="V18" s="959"/>
      <c r="W18" s="944"/>
    </row>
    <row r="19" spans="1:26" ht="21.95" customHeight="1">
      <c r="A19" s="710" t="s">
        <v>647</v>
      </c>
      <c r="B19" s="360">
        <v>490.5</v>
      </c>
      <c r="C19" s="360">
        <v>681.1</v>
      </c>
      <c r="D19" s="360">
        <v>709</v>
      </c>
      <c r="E19" s="360">
        <v>507.3</v>
      </c>
      <c r="F19" s="360">
        <v>397.4</v>
      </c>
      <c r="G19" s="360">
        <v>495</v>
      </c>
      <c r="H19" s="361">
        <v>695.1</v>
      </c>
      <c r="I19" s="361">
        <v>1256.4000000000001</v>
      </c>
      <c r="J19" s="361">
        <v>975.75</v>
      </c>
      <c r="K19" s="360">
        <v>557.91428571428605</v>
      </c>
      <c r="L19" s="363">
        <v>7532.7026723557146</v>
      </c>
      <c r="M19" s="363">
        <v>23300</v>
      </c>
      <c r="N19" s="363">
        <v>1800</v>
      </c>
      <c r="O19" s="363">
        <v>3300</v>
      </c>
      <c r="P19" s="363">
        <v>12986.177901990077</v>
      </c>
      <c r="Q19" s="363">
        <v>97495.3</v>
      </c>
      <c r="R19" s="363">
        <v>46480.4</v>
      </c>
      <c r="S19" s="363">
        <v>56070.7</v>
      </c>
      <c r="T19" s="363">
        <v>38709.699999999997</v>
      </c>
      <c r="U19" s="363">
        <v>50190.400000000001</v>
      </c>
      <c r="V19" s="959"/>
      <c r="W19" s="940"/>
    </row>
    <row r="20" spans="1:26" ht="21.95" customHeight="1" thickBot="1">
      <c r="A20" s="711" t="s">
        <v>648</v>
      </c>
      <c r="B20" s="366">
        <v>2243.1999999999998</v>
      </c>
      <c r="C20" s="366">
        <v>3610.7000000000003</v>
      </c>
      <c r="D20" s="366">
        <v>3070.2999999999997</v>
      </c>
      <c r="E20" s="366">
        <v>2951.8</v>
      </c>
      <c r="F20" s="366">
        <v>4388.5999999999995</v>
      </c>
      <c r="G20" s="366">
        <v>6078.9</v>
      </c>
      <c r="H20" s="366">
        <v>6593.2000000000007</v>
      </c>
      <c r="I20" s="366">
        <v>7656.2999999999993</v>
      </c>
      <c r="J20" s="366">
        <v>7124.75</v>
      </c>
      <c r="K20" s="366">
        <v>3747.6142857142891</v>
      </c>
      <c r="L20" s="366">
        <v>55000.771951493378</v>
      </c>
      <c r="M20" s="366">
        <v>64400.000000000007</v>
      </c>
      <c r="N20" s="366">
        <v>81200.000000000015</v>
      </c>
      <c r="O20" s="366">
        <v>99900.000000000029</v>
      </c>
      <c r="P20" s="366">
        <v>114400</v>
      </c>
      <c r="Q20" s="366">
        <v>302278</v>
      </c>
      <c r="R20" s="366">
        <v>329591.5</v>
      </c>
      <c r="S20" s="366">
        <v>329613.40000000002</v>
      </c>
      <c r="T20" s="366">
        <v>358809.4</v>
      </c>
      <c r="U20" s="366">
        <f>U14+U15+U17+U18+U19</f>
        <v>342136.10000000003</v>
      </c>
      <c r="V20" s="959"/>
      <c r="W20" s="941"/>
    </row>
    <row r="21" spans="1:26" ht="21.95" customHeight="1" thickTop="1">
      <c r="A21" s="709"/>
      <c r="B21" s="359"/>
      <c r="C21" s="359"/>
      <c r="D21" s="359"/>
      <c r="E21" s="359"/>
      <c r="F21" s="359"/>
      <c r="G21" s="359"/>
      <c r="H21" s="359"/>
      <c r="I21" s="359"/>
      <c r="J21" s="359"/>
      <c r="K21" s="367"/>
      <c r="L21" s="359"/>
      <c r="M21" s="359"/>
      <c r="N21" s="359"/>
      <c r="O21" s="359"/>
      <c r="P21" s="359"/>
      <c r="Q21" s="367"/>
      <c r="R21" s="367"/>
      <c r="S21" s="359"/>
      <c r="T21" s="359"/>
      <c r="U21" s="359"/>
      <c r="V21" s="959"/>
      <c r="W21" s="941"/>
    </row>
    <row r="22" spans="1:26" s="371" customFormat="1" ht="21.95" customHeight="1">
      <c r="A22" s="712" t="s">
        <v>649</v>
      </c>
      <c r="B22" s="368">
        <v>145</v>
      </c>
      <c r="C22" s="368">
        <v>252</v>
      </c>
      <c r="D22" s="368">
        <v>279</v>
      </c>
      <c r="E22" s="368">
        <v>279</v>
      </c>
      <c r="F22" s="368">
        <v>278</v>
      </c>
      <c r="G22" s="368">
        <v>115</v>
      </c>
      <c r="H22" s="369">
        <v>115</v>
      </c>
      <c r="I22" s="369">
        <v>115</v>
      </c>
      <c r="J22" s="369">
        <v>115</v>
      </c>
      <c r="K22" s="370">
        <v>71</v>
      </c>
      <c r="L22" s="370">
        <v>80</v>
      </c>
      <c r="M22" s="370">
        <v>81</v>
      </c>
      <c r="N22" s="370">
        <v>83</v>
      </c>
      <c r="O22" s="370">
        <v>90</v>
      </c>
      <c r="P22" s="370">
        <v>91</v>
      </c>
      <c r="Q22" s="370">
        <v>93</v>
      </c>
      <c r="R22" s="370">
        <v>82</v>
      </c>
      <c r="S22" s="370">
        <v>98</v>
      </c>
      <c r="T22" s="370">
        <v>102</v>
      </c>
      <c r="U22" s="370">
        <v>102</v>
      </c>
      <c r="V22" s="959"/>
      <c r="W22" s="941"/>
      <c r="X22" s="1107"/>
      <c r="Y22" s="1107"/>
      <c r="Z22" s="1107"/>
    </row>
    <row r="23" spans="1:26" ht="21.95" customHeight="1">
      <c r="A23" s="713" t="s">
        <v>650</v>
      </c>
      <c r="B23" s="360">
        <v>3.2</v>
      </c>
      <c r="C23" s="360">
        <v>21.2</v>
      </c>
      <c r="D23" s="360">
        <v>53.7</v>
      </c>
      <c r="E23" s="360">
        <v>35.799999999999997</v>
      </c>
      <c r="F23" s="360">
        <v>30.320559170884547</v>
      </c>
      <c r="G23" s="360">
        <v>17.71525960776783</v>
      </c>
      <c r="H23" s="360">
        <v>18.118314275175209</v>
      </c>
      <c r="I23" s="360">
        <v>20.107040292402754</v>
      </c>
      <c r="J23" s="360">
        <v>19.141481978956794</v>
      </c>
      <c r="K23" s="360">
        <v>75.634813510350156</v>
      </c>
      <c r="L23" s="360">
        <v>19.141616309859483</v>
      </c>
      <c r="M23" s="360">
        <v>35.685757897959967</v>
      </c>
      <c r="N23" s="360">
        <v>9.2906153834313816</v>
      </c>
      <c r="O23" s="360">
        <v>2.6909207763095901</v>
      </c>
      <c r="P23" s="360">
        <v>9.1162679081793847</v>
      </c>
      <c r="Q23" s="360">
        <v>26.142366393608746</v>
      </c>
      <c r="R23" s="360">
        <v>65.288035183947528</v>
      </c>
      <c r="S23" s="360">
        <v>80.072883826799284</v>
      </c>
      <c r="T23" s="360">
        <f>T10/T17*100</f>
        <v>71.077224932747995</v>
      </c>
      <c r="U23" s="360">
        <f>U10/U17*100</f>
        <v>75.254693430361712</v>
      </c>
      <c r="V23" s="959"/>
      <c r="W23" s="942"/>
    </row>
    <row r="24" spans="1:26" ht="21.95" customHeight="1">
      <c r="A24" s="713" t="s">
        <v>651</v>
      </c>
      <c r="B24" s="360">
        <v>6.9</v>
      </c>
      <c r="C24" s="360">
        <v>31.8</v>
      </c>
      <c r="D24" s="360">
        <v>67</v>
      </c>
      <c r="E24" s="360">
        <v>54.4</v>
      </c>
      <c r="F24" s="360">
        <v>16.614731363216105</v>
      </c>
      <c r="G24" s="360">
        <v>55.43106680487859</v>
      </c>
      <c r="H24" s="360">
        <v>57.44059584012188</v>
      </c>
      <c r="I24" s="360">
        <v>67.208818469171362</v>
      </c>
      <c r="J24" s="360">
        <v>62.461566937797564</v>
      </c>
      <c r="K24" s="360">
        <v>195.1861421750005</v>
      </c>
      <c r="L24" s="360">
        <v>62.461362983923699</v>
      </c>
      <c r="M24" s="360">
        <v>120.06428311867037</v>
      </c>
      <c r="N24" s="360">
        <v>55.971734018839925</v>
      </c>
      <c r="O24" s="360">
        <v>58.349097867394931</v>
      </c>
      <c r="P24" s="360">
        <v>58.752387871258861</v>
      </c>
      <c r="Q24" s="360">
        <v>18.199563906951422</v>
      </c>
      <c r="R24" s="360">
        <v>48.636447288856843</v>
      </c>
      <c r="S24" s="360">
        <v>39.977134106749745</v>
      </c>
      <c r="T24" s="360">
        <v>36.737595308512958</v>
      </c>
      <c r="U24" s="360">
        <f>(U4+U5)/U17*100</f>
        <v>36.937257117506405</v>
      </c>
      <c r="V24" s="959"/>
      <c r="W24" s="942"/>
    </row>
    <row r="25" spans="1:26" ht="21.95" customHeight="1">
      <c r="A25" s="713" t="s">
        <v>652</v>
      </c>
      <c r="B25" s="360">
        <v>475.9</v>
      </c>
      <c r="C25" s="360">
        <v>682.2</v>
      </c>
      <c r="D25" s="360">
        <v>842.6</v>
      </c>
      <c r="E25" s="360">
        <v>679.2</v>
      </c>
      <c r="F25" s="360">
        <v>485.2</v>
      </c>
      <c r="G25" s="360">
        <v>2513.3000000000002</v>
      </c>
      <c r="H25" s="360">
        <v>2714.7000000000003</v>
      </c>
      <c r="I25" s="360">
        <v>3359.4999999999995</v>
      </c>
      <c r="J25" s="360">
        <v>3037.1</v>
      </c>
      <c r="K25" s="360">
        <v>3372.3285714285685</v>
      </c>
      <c r="L25" s="360">
        <v>23445.10333695919</v>
      </c>
      <c r="M25" s="360">
        <v>45804.44484410929</v>
      </c>
      <c r="N25" s="360">
        <v>41408.615299232268</v>
      </c>
      <c r="O25" s="360">
        <v>52420.947183424294</v>
      </c>
      <c r="P25" s="360">
        <v>51813.938944447102</v>
      </c>
      <c r="Q25" s="360">
        <v>29956.1</v>
      </c>
      <c r="R25" s="360">
        <v>103596.8</v>
      </c>
      <c r="S25" s="360">
        <v>76961.5</v>
      </c>
      <c r="T25" s="360">
        <v>86901.900000000009</v>
      </c>
      <c r="U25" s="360">
        <f>U4+U5</f>
        <v>60280.2</v>
      </c>
      <c r="V25" s="959"/>
      <c r="W25" s="942"/>
    </row>
    <row r="26" spans="1:26" ht="21.95" customHeight="1">
      <c r="A26" s="713" t="s">
        <v>653</v>
      </c>
      <c r="B26" s="360">
        <v>6891.8</v>
      </c>
      <c r="C26" s="360">
        <v>2144.1999999999998</v>
      </c>
      <c r="D26" s="360">
        <v>1258.0999999999999</v>
      </c>
      <c r="E26" s="360">
        <v>1247.9000000000001</v>
      </c>
      <c r="F26" s="360">
        <v>2920.3</v>
      </c>
      <c r="G26" s="360">
        <v>4534.0999999999995</v>
      </c>
      <c r="H26" s="360">
        <v>4726.1000000000004</v>
      </c>
      <c r="I26" s="360">
        <v>4998.5999999999995</v>
      </c>
      <c r="J26" s="360">
        <v>4862.3500000000004</v>
      </c>
      <c r="K26" s="360">
        <v>1727.7499999999986</v>
      </c>
      <c r="L26" s="360">
        <v>37535.369413878288</v>
      </c>
      <c r="M26" s="360">
        <v>38149.934063935252</v>
      </c>
      <c r="N26" s="360">
        <v>73981.297926725383</v>
      </c>
      <c r="O26" s="360">
        <v>89840.201647259324</v>
      </c>
      <c r="P26" s="360">
        <v>88190.354165662793</v>
      </c>
      <c r="Q26" s="360">
        <v>164597.90000000002</v>
      </c>
      <c r="R26" s="360">
        <v>213002.4</v>
      </c>
      <c r="S26" s="360">
        <v>192513.80000000002</v>
      </c>
      <c r="T26" s="360">
        <v>236547.6</v>
      </c>
      <c r="U26" s="360">
        <f>U16+U17+U18</f>
        <v>217522</v>
      </c>
      <c r="V26" s="959"/>
      <c r="W26" s="942"/>
    </row>
    <row r="27" spans="1:26" ht="21.95" customHeight="1" thickBot="1">
      <c r="A27" s="714" t="s">
        <v>654</v>
      </c>
      <c r="B27" s="372">
        <v>6554.3</v>
      </c>
      <c r="C27" s="372">
        <v>1576.3</v>
      </c>
      <c r="D27" s="372">
        <v>1044.2</v>
      </c>
      <c r="E27" s="372">
        <v>1103.8</v>
      </c>
      <c r="F27" s="372">
        <v>2489.4</v>
      </c>
      <c r="G27" s="372">
        <v>4165.8999999999996</v>
      </c>
      <c r="H27" s="372">
        <v>4337.6000000000004</v>
      </c>
      <c r="I27" s="372">
        <v>4596.3999999999996</v>
      </c>
      <c r="J27" s="372">
        <v>4467</v>
      </c>
      <c r="K27" s="372">
        <v>1354.7285714285706</v>
      </c>
      <c r="L27" s="372">
        <v>34483.073209072536</v>
      </c>
      <c r="M27" s="372">
        <v>36136.419444318133</v>
      </c>
      <c r="N27" s="372">
        <v>64581.297926725376</v>
      </c>
      <c r="O27" s="372">
        <v>78040.201647259324</v>
      </c>
      <c r="P27" s="372">
        <v>82928.672962945115</v>
      </c>
      <c r="Q27" s="372">
        <v>155913.20000000001</v>
      </c>
      <c r="R27" s="372">
        <v>166234.9</v>
      </c>
      <c r="S27" s="372">
        <v>148098.70000000001</v>
      </c>
      <c r="T27" s="372">
        <v>186946.1</v>
      </c>
      <c r="U27" s="372">
        <f>U17</f>
        <v>163196.20000000001</v>
      </c>
      <c r="V27" s="959"/>
      <c r="W27" s="942"/>
    </row>
    <row r="28" spans="1:26" s="199" customFormat="1" ht="18" customHeight="1">
      <c r="A28" s="707" t="s">
        <v>58</v>
      </c>
      <c r="B28" s="659"/>
      <c r="C28" s="659"/>
      <c r="D28" s="659"/>
      <c r="E28" s="659"/>
      <c r="F28" s="659"/>
      <c r="G28" s="659"/>
      <c r="H28" s="659"/>
      <c r="I28" s="659"/>
      <c r="J28" s="659"/>
      <c r="K28" s="659"/>
      <c r="L28" s="659"/>
      <c r="M28" s="659"/>
      <c r="N28" s="659"/>
      <c r="O28" s="659"/>
      <c r="P28" s="659"/>
      <c r="Q28" s="659"/>
      <c r="R28" s="659"/>
      <c r="U28" s="252"/>
      <c r="V28" s="252"/>
      <c r="W28" s="943"/>
      <c r="X28" s="252"/>
      <c r="Y28" s="252"/>
      <c r="Z28" s="252"/>
    </row>
    <row r="29" spans="1:26" s="199" customFormat="1" ht="18" customHeight="1">
      <c r="A29" s="619" t="s">
        <v>655</v>
      </c>
      <c r="B29" s="708"/>
      <c r="C29" s="708"/>
      <c r="D29" s="708"/>
      <c r="E29" s="708"/>
      <c r="F29" s="708"/>
      <c r="G29" s="708"/>
      <c r="H29" s="708"/>
      <c r="I29" s="708"/>
      <c r="J29" s="708"/>
      <c r="K29" s="708"/>
      <c r="L29" s="708"/>
      <c r="M29" s="708"/>
      <c r="N29" s="708"/>
      <c r="O29" s="708"/>
      <c r="P29" s="708"/>
      <c r="Q29" s="708"/>
      <c r="R29" s="708"/>
      <c r="S29" s="708"/>
      <c r="T29" s="708"/>
      <c r="U29" s="252"/>
      <c r="V29" s="252"/>
      <c r="W29" s="252"/>
      <c r="X29" s="252"/>
      <c r="Y29" s="252"/>
      <c r="Z29" s="252"/>
    </row>
    <row r="30" spans="1:26" ht="16.5" customHeight="1">
      <c r="A30" s="373"/>
      <c r="B30" s="364"/>
      <c r="C30" s="364"/>
      <c r="D30" s="364"/>
      <c r="E30" s="364"/>
      <c r="F30" s="364"/>
      <c r="G30" s="364"/>
      <c r="H30" s="364"/>
      <c r="I30" s="364"/>
      <c r="J30" s="364"/>
    </row>
    <row r="31" spans="1:26">
      <c r="A31" s="373"/>
      <c r="B31" s="364"/>
      <c r="C31" s="364"/>
      <c r="D31" s="364"/>
      <c r="E31" s="364"/>
      <c r="F31" s="364"/>
      <c r="G31" s="364"/>
      <c r="H31" s="364"/>
      <c r="I31" s="364"/>
      <c r="J31" s="364"/>
    </row>
  </sheetData>
  <pageMargins left="1.1023622047244095" right="0.23622047244094491" top="0.78740157480314965" bottom="0.51181102362204722" header="0.31496062992125984" footer="0"/>
  <pageSetup paperSize="9" scale="47" fitToWidth="3" fitToHeight="3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J63"/>
  <sheetViews>
    <sheetView view="pageBreakPreview" zoomScaleNormal="85" zoomScaleSheetLayoutView="100" workbookViewId="0">
      <pane xSplit="1" ySplit="3" topLeftCell="B4" activePane="bottomRight" state="frozen"/>
      <selection sqref="A1:H1"/>
      <selection pane="topRight" sqref="A1:H1"/>
      <selection pane="bottomLeft" sqref="A1:H1"/>
      <selection pane="bottomRight" activeCell="B4" sqref="B4"/>
    </sheetView>
  </sheetViews>
  <sheetFormatPr defaultRowHeight="14.25"/>
  <cols>
    <col min="1" max="1" width="46.7109375" style="54" customWidth="1"/>
    <col min="2" max="3" width="7.85546875" style="57" bestFit="1" customWidth="1"/>
    <col min="4" max="4" width="9.7109375" style="54" bestFit="1" customWidth="1"/>
    <col min="5" max="8" width="8.7109375" style="54" bestFit="1" customWidth="1"/>
    <col min="9" max="10" width="9.85546875" style="54" bestFit="1" customWidth="1"/>
    <col min="11" max="11" width="8.7109375" style="54" bestFit="1" customWidth="1"/>
    <col min="12" max="13" width="9.85546875" style="54" bestFit="1" customWidth="1"/>
    <col min="14" max="14" width="8.7109375" style="54" bestFit="1" customWidth="1"/>
    <col min="15" max="24" width="10.7109375" style="54" bestFit="1" customWidth="1"/>
    <col min="25" max="25" width="11.140625" style="54" customWidth="1"/>
    <col min="26" max="26" width="16.28515625" style="54" hidden="1" customWidth="1"/>
    <col min="27" max="27" width="9.140625" style="54" hidden="1" customWidth="1"/>
    <col min="28" max="32" width="14.140625" style="54" hidden="1" customWidth="1"/>
    <col min="33" max="36" width="16" style="54" customWidth="1"/>
    <col min="37" max="254" width="9.140625" style="54"/>
    <col min="255" max="255" width="46.7109375" style="54" customWidth="1"/>
    <col min="256" max="257" width="7.85546875" style="54" bestFit="1" customWidth="1"/>
    <col min="258" max="258" width="9.7109375" style="54" bestFit="1" customWidth="1"/>
    <col min="259" max="262" width="8.7109375" style="54" bestFit="1" customWidth="1"/>
    <col min="263" max="263" width="9.85546875" style="54" bestFit="1" customWidth="1"/>
    <col min="264" max="264" width="46.7109375" style="54" customWidth="1"/>
    <col min="265" max="265" width="9.85546875" style="54" bestFit="1" customWidth="1"/>
    <col min="266" max="266" width="8.7109375" style="54" bestFit="1" customWidth="1"/>
    <col min="267" max="268" width="9.85546875" style="54" bestFit="1" customWidth="1"/>
    <col min="269" max="269" width="8.7109375" style="54" bestFit="1" customWidth="1"/>
    <col min="270" max="272" width="10.7109375" style="54" bestFit="1" customWidth="1"/>
    <col min="273" max="273" width="46.7109375" style="54" customWidth="1"/>
    <col min="274" max="280" width="10.7109375" style="54" bestFit="1" customWidth="1"/>
    <col min="281" max="281" width="11.140625" style="54" bestFit="1" customWidth="1"/>
    <col min="282" max="288" width="0" style="54" hidden="1" customWidth="1"/>
    <col min="289" max="289" width="11.140625" style="54" bestFit="1" customWidth="1"/>
    <col min="290" max="290" width="11.140625" style="54" customWidth="1"/>
    <col min="291" max="292" width="11.140625" style="54" bestFit="1" customWidth="1"/>
    <col min="293" max="510" width="9.140625" style="54"/>
    <col min="511" max="511" width="46.7109375" style="54" customWidth="1"/>
    <col min="512" max="513" width="7.85546875" style="54" bestFit="1" customWidth="1"/>
    <col min="514" max="514" width="9.7109375" style="54" bestFit="1" customWidth="1"/>
    <col min="515" max="518" width="8.7109375" style="54" bestFit="1" customWidth="1"/>
    <col min="519" max="519" width="9.85546875" style="54" bestFit="1" customWidth="1"/>
    <col min="520" max="520" width="46.7109375" style="54" customWidth="1"/>
    <col min="521" max="521" width="9.85546875" style="54" bestFit="1" customWidth="1"/>
    <col min="522" max="522" width="8.7109375" style="54" bestFit="1" customWidth="1"/>
    <col min="523" max="524" width="9.85546875" style="54" bestFit="1" customWidth="1"/>
    <col min="525" max="525" width="8.7109375" style="54" bestFit="1" customWidth="1"/>
    <col min="526" max="528" width="10.7109375" style="54" bestFit="1" customWidth="1"/>
    <col min="529" max="529" width="46.7109375" style="54" customWidth="1"/>
    <col min="530" max="536" width="10.7109375" style="54" bestFit="1" customWidth="1"/>
    <col min="537" max="537" width="11.140625" style="54" bestFit="1" customWidth="1"/>
    <col min="538" max="544" width="0" style="54" hidden="1" customWidth="1"/>
    <col min="545" max="545" width="11.140625" style="54" bestFit="1" customWidth="1"/>
    <col min="546" max="546" width="11.140625" style="54" customWidth="1"/>
    <col min="547" max="548" width="11.140625" style="54" bestFit="1" customWidth="1"/>
    <col min="549" max="766" width="9.140625" style="54"/>
    <col min="767" max="767" width="46.7109375" style="54" customWidth="1"/>
    <col min="768" max="769" width="7.85546875" style="54" bestFit="1" customWidth="1"/>
    <col min="770" max="770" width="9.7109375" style="54" bestFit="1" customWidth="1"/>
    <col min="771" max="774" width="8.7109375" style="54" bestFit="1" customWidth="1"/>
    <col min="775" max="775" width="9.85546875" style="54" bestFit="1" customWidth="1"/>
    <col min="776" max="776" width="46.7109375" style="54" customWidth="1"/>
    <col min="777" max="777" width="9.85546875" style="54" bestFit="1" customWidth="1"/>
    <col min="778" max="778" width="8.7109375" style="54" bestFit="1" customWidth="1"/>
    <col min="779" max="780" width="9.85546875" style="54" bestFit="1" customWidth="1"/>
    <col min="781" max="781" width="8.7109375" style="54" bestFit="1" customWidth="1"/>
    <col min="782" max="784" width="10.7109375" style="54" bestFit="1" customWidth="1"/>
    <col min="785" max="785" width="46.7109375" style="54" customWidth="1"/>
    <col min="786" max="792" width="10.7109375" style="54" bestFit="1" customWidth="1"/>
    <col min="793" max="793" width="11.140625" style="54" bestFit="1" customWidth="1"/>
    <col min="794" max="800" width="0" style="54" hidden="1" customWidth="1"/>
    <col min="801" max="801" width="11.140625" style="54" bestFit="1" customWidth="1"/>
    <col min="802" max="802" width="11.140625" style="54" customWidth="1"/>
    <col min="803" max="804" width="11.140625" style="54" bestFit="1" customWidth="1"/>
    <col min="805" max="1022" width="9.140625" style="54"/>
    <col min="1023" max="1023" width="46.7109375" style="54" customWidth="1"/>
    <col min="1024" max="1025" width="7.85546875" style="54" bestFit="1" customWidth="1"/>
    <col min="1026" max="1026" width="9.7109375" style="54" bestFit="1" customWidth="1"/>
    <col min="1027" max="1030" width="8.7109375" style="54" bestFit="1" customWidth="1"/>
    <col min="1031" max="1031" width="9.85546875" style="54" bestFit="1" customWidth="1"/>
    <col min="1032" max="1032" width="46.7109375" style="54" customWidth="1"/>
    <col min="1033" max="1033" width="9.85546875" style="54" bestFit="1" customWidth="1"/>
    <col min="1034" max="1034" width="8.7109375" style="54" bestFit="1" customWidth="1"/>
    <col min="1035" max="1036" width="9.85546875" style="54" bestFit="1" customWidth="1"/>
    <col min="1037" max="1037" width="8.7109375" style="54" bestFit="1" customWidth="1"/>
    <col min="1038" max="1040" width="10.7109375" style="54" bestFit="1" customWidth="1"/>
    <col min="1041" max="1041" width="46.7109375" style="54" customWidth="1"/>
    <col min="1042" max="1048" width="10.7109375" style="54" bestFit="1" customWidth="1"/>
    <col min="1049" max="1049" width="11.140625" style="54" bestFit="1" customWidth="1"/>
    <col min="1050" max="1056" width="0" style="54" hidden="1" customWidth="1"/>
    <col min="1057" max="1057" width="11.140625" style="54" bestFit="1" customWidth="1"/>
    <col min="1058" max="1058" width="11.140625" style="54" customWidth="1"/>
    <col min="1059" max="1060" width="11.140625" style="54" bestFit="1" customWidth="1"/>
    <col min="1061" max="1278" width="9.140625" style="54"/>
    <col min="1279" max="1279" width="46.7109375" style="54" customWidth="1"/>
    <col min="1280" max="1281" width="7.85546875" style="54" bestFit="1" customWidth="1"/>
    <col min="1282" max="1282" width="9.7109375" style="54" bestFit="1" customWidth="1"/>
    <col min="1283" max="1286" width="8.7109375" style="54" bestFit="1" customWidth="1"/>
    <col min="1287" max="1287" width="9.85546875" style="54" bestFit="1" customWidth="1"/>
    <col min="1288" max="1288" width="46.7109375" style="54" customWidth="1"/>
    <col min="1289" max="1289" width="9.85546875" style="54" bestFit="1" customWidth="1"/>
    <col min="1290" max="1290" width="8.7109375" style="54" bestFit="1" customWidth="1"/>
    <col min="1291" max="1292" width="9.85546875" style="54" bestFit="1" customWidth="1"/>
    <col min="1293" max="1293" width="8.7109375" style="54" bestFit="1" customWidth="1"/>
    <col min="1294" max="1296" width="10.7109375" style="54" bestFit="1" customWidth="1"/>
    <col min="1297" max="1297" width="46.7109375" style="54" customWidth="1"/>
    <col min="1298" max="1304" width="10.7109375" style="54" bestFit="1" customWidth="1"/>
    <col min="1305" max="1305" width="11.140625" style="54" bestFit="1" customWidth="1"/>
    <col min="1306" max="1312" width="0" style="54" hidden="1" customWidth="1"/>
    <col min="1313" max="1313" width="11.140625" style="54" bestFit="1" customWidth="1"/>
    <col min="1314" max="1314" width="11.140625" style="54" customWidth="1"/>
    <col min="1315" max="1316" width="11.140625" style="54" bestFit="1" customWidth="1"/>
    <col min="1317" max="1534" width="9.140625" style="54"/>
    <col min="1535" max="1535" width="46.7109375" style="54" customWidth="1"/>
    <col min="1536" max="1537" width="7.85546875" style="54" bestFit="1" customWidth="1"/>
    <col min="1538" max="1538" width="9.7109375" style="54" bestFit="1" customWidth="1"/>
    <col min="1539" max="1542" width="8.7109375" style="54" bestFit="1" customWidth="1"/>
    <col min="1543" max="1543" width="9.85546875" style="54" bestFit="1" customWidth="1"/>
    <col min="1544" max="1544" width="46.7109375" style="54" customWidth="1"/>
    <col min="1545" max="1545" width="9.85546875" style="54" bestFit="1" customWidth="1"/>
    <col min="1546" max="1546" width="8.7109375" style="54" bestFit="1" customWidth="1"/>
    <col min="1547" max="1548" width="9.85546875" style="54" bestFit="1" customWidth="1"/>
    <col min="1549" max="1549" width="8.7109375" style="54" bestFit="1" customWidth="1"/>
    <col min="1550" max="1552" width="10.7109375" style="54" bestFit="1" customWidth="1"/>
    <col min="1553" max="1553" width="46.7109375" style="54" customWidth="1"/>
    <col min="1554" max="1560" width="10.7109375" style="54" bestFit="1" customWidth="1"/>
    <col min="1561" max="1561" width="11.140625" style="54" bestFit="1" customWidth="1"/>
    <col min="1562" max="1568" width="0" style="54" hidden="1" customWidth="1"/>
    <col min="1569" max="1569" width="11.140625" style="54" bestFit="1" customWidth="1"/>
    <col min="1570" max="1570" width="11.140625" style="54" customWidth="1"/>
    <col min="1571" max="1572" width="11.140625" style="54" bestFit="1" customWidth="1"/>
    <col min="1573" max="1790" width="9.140625" style="54"/>
    <col min="1791" max="1791" width="46.7109375" style="54" customWidth="1"/>
    <col min="1792" max="1793" width="7.85546875" style="54" bestFit="1" customWidth="1"/>
    <col min="1794" max="1794" width="9.7109375" style="54" bestFit="1" customWidth="1"/>
    <col min="1795" max="1798" width="8.7109375" style="54" bestFit="1" customWidth="1"/>
    <col min="1799" max="1799" width="9.85546875" style="54" bestFit="1" customWidth="1"/>
    <col min="1800" max="1800" width="46.7109375" style="54" customWidth="1"/>
    <col min="1801" max="1801" width="9.85546875" style="54" bestFit="1" customWidth="1"/>
    <col min="1802" max="1802" width="8.7109375" style="54" bestFit="1" customWidth="1"/>
    <col min="1803" max="1804" width="9.85546875" style="54" bestFit="1" customWidth="1"/>
    <col min="1805" max="1805" width="8.7109375" style="54" bestFit="1" customWidth="1"/>
    <col min="1806" max="1808" width="10.7109375" style="54" bestFit="1" customWidth="1"/>
    <col min="1809" max="1809" width="46.7109375" style="54" customWidth="1"/>
    <col min="1810" max="1816" width="10.7109375" style="54" bestFit="1" customWidth="1"/>
    <col min="1817" max="1817" width="11.140625" style="54" bestFit="1" customWidth="1"/>
    <col min="1818" max="1824" width="0" style="54" hidden="1" customWidth="1"/>
    <col min="1825" max="1825" width="11.140625" style="54" bestFit="1" customWidth="1"/>
    <col min="1826" max="1826" width="11.140625" style="54" customWidth="1"/>
    <col min="1827" max="1828" width="11.140625" style="54" bestFit="1" customWidth="1"/>
    <col min="1829" max="2046" width="9.140625" style="54"/>
    <col min="2047" max="2047" width="46.7109375" style="54" customWidth="1"/>
    <col min="2048" max="2049" width="7.85546875" style="54" bestFit="1" customWidth="1"/>
    <col min="2050" max="2050" width="9.7109375" style="54" bestFit="1" customWidth="1"/>
    <col min="2051" max="2054" width="8.7109375" style="54" bestFit="1" customWidth="1"/>
    <col min="2055" max="2055" width="9.85546875" style="54" bestFit="1" customWidth="1"/>
    <col min="2056" max="2056" width="46.7109375" style="54" customWidth="1"/>
    <col min="2057" max="2057" width="9.85546875" style="54" bestFit="1" customWidth="1"/>
    <col min="2058" max="2058" width="8.7109375" style="54" bestFit="1" customWidth="1"/>
    <col min="2059" max="2060" width="9.85546875" style="54" bestFit="1" customWidth="1"/>
    <col min="2061" max="2061" width="8.7109375" style="54" bestFit="1" customWidth="1"/>
    <col min="2062" max="2064" width="10.7109375" style="54" bestFit="1" customWidth="1"/>
    <col min="2065" max="2065" width="46.7109375" style="54" customWidth="1"/>
    <col min="2066" max="2072" width="10.7109375" style="54" bestFit="1" customWidth="1"/>
    <col min="2073" max="2073" width="11.140625" style="54" bestFit="1" customWidth="1"/>
    <col min="2074" max="2080" width="0" style="54" hidden="1" customWidth="1"/>
    <col min="2081" max="2081" width="11.140625" style="54" bestFit="1" customWidth="1"/>
    <col min="2082" max="2082" width="11.140625" style="54" customWidth="1"/>
    <col min="2083" max="2084" width="11.140625" style="54" bestFit="1" customWidth="1"/>
    <col min="2085" max="2302" width="9.140625" style="54"/>
    <col min="2303" max="2303" width="46.7109375" style="54" customWidth="1"/>
    <col min="2304" max="2305" width="7.85546875" style="54" bestFit="1" customWidth="1"/>
    <col min="2306" max="2306" width="9.7109375" style="54" bestFit="1" customWidth="1"/>
    <col min="2307" max="2310" width="8.7109375" style="54" bestFit="1" customWidth="1"/>
    <col min="2311" max="2311" width="9.85546875" style="54" bestFit="1" customWidth="1"/>
    <col min="2312" max="2312" width="46.7109375" style="54" customWidth="1"/>
    <col min="2313" max="2313" width="9.85546875" style="54" bestFit="1" customWidth="1"/>
    <col min="2314" max="2314" width="8.7109375" style="54" bestFit="1" customWidth="1"/>
    <col min="2315" max="2316" width="9.85546875" style="54" bestFit="1" customWidth="1"/>
    <col min="2317" max="2317" width="8.7109375" style="54" bestFit="1" customWidth="1"/>
    <col min="2318" max="2320" width="10.7109375" style="54" bestFit="1" customWidth="1"/>
    <col min="2321" max="2321" width="46.7109375" style="54" customWidth="1"/>
    <col min="2322" max="2328" width="10.7109375" style="54" bestFit="1" customWidth="1"/>
    <col min="2329" max="2329" width="11.140625" style="54" bestFit="1" customWidth="1"/>
    <col min="2330" max="2336" width="0" style="54" hidden="1" customWidth="1"/>
    <col min="2337" max="2337" width="11.140625" style="54" bestFit="1" customWidth="1"/>
    <col min="2338" max="2338" width="11.140625" style="54" customWidth="1"/>
    <col min="2339" max="2340" width="11.140625" style="54" bestFit="1" customWidth="1"/>
    <col min="2341" max="2558" width="9.140625" style="54"/>
    <col min="2559" max="2559" width="46.7109375" style="54" customWidth="1"/>
    <col min="2560" max="2561" width="7.85546875" style="54" bestFit="1" customWidth="1"/>
    <col min="2562" max="2562" width="9.7109375" style="54" bestFit="1" customWidth="1"/>
    <col min="2563" max="2566" width="8.7109375" style="54" bestFit="1" customWidth="1"/>
    <col min="2567" max="2567" width="9.85546875" style="54" bestFit="1" customWidth="1"/>
    <col min="2568" max="2568" width="46.7109375" style="54" customWidth="1"/>
    <col min="2569" max="2569" width="9.85546875" style="54" bestFit="1" customWidth="1"/>
    <col min="2570" max="2570" width="8.7109375" style="54" bestFit="1" customWidth="1"/>
    <col min="2571" max="2572" width="9.85546875" style="54" bestFit="1" customWidth="1"/>
    <col min="2573" max="2573" width="8.7109375" style="54" bestFit="1" customWidth="1"/>
    <col min="2574" max="2576" width="10.7109375" style="54" bestFit="1" customWidth="1"/>
    <col min="2577" max="2577" width="46.7109375" style="54" customWidth="1"/>
    <col min="2578" max="2584" width="10.7109375" style="54" bestFit="1" customWidth="1"/>
    <col min="2585" max="2585" width="11.140625" style="54" bestFit="1" customWidth="1"/>
    <col min="2586" max="2592" width="0" style="54" hidden="1" customWidth="1"/>
    <col min="2593" max="2593" width="11.140625" style="54" bestFit="1" customWidth="1"/>
    <col min="2594" max="2594" width="11.140625" style="54" customWidth="1"/>
    <col min="2595" max="2596" width="11.140625" style="54" bestFit="1" customWidth="1"/>
    <col min="2597" max="2814" width="9.140625" style="54"/>
    <col min="2815" max="2815" width="46.7109375" style="54" customWidth="1"/>
    <col min="2816" max="2817" width="7.85546875" style="54" bestFit="1" customWidth="1"/>
    <col min="2818" max="2818" width="9.7109375" style="54" bestFit="1" customWidth="1"/>
    <col min="2819" max="2822" width="8.7109375" style="54" bestFit="1" customWidth="1"/>
    <col min="2823" max="2823" width="9.85546875" style="54" bestFit="1" customWidth="1"/>
    <col min="2824" max="2824" width="46.7109375" style="54" customWidth="1"/>
    <col min="2825" max="2825" width="9.85546875" style="54" bestFit="1" customWidth="1"/>
    <col min="2826" max="2826" width="8.7109375" style="54" bestFit="1" customWidth="1"/>
    <col min="2827" max="2828" width="9.85546875" style="54" bestFit="1" customWidth="1"/>
    <col min="2829" max="2829" width="8.7109375" style="54" bestFit="1" customWidth="1"/>
    <col min="2830" max="2832" width="10.7109375" style="54" bestFit="1" customWidth="1"/>
    <col min="2833" max="2833" width="46.7109375" style="54" customWidth="1"/>
    <col min="2834" max="2840" width="10.7109375" style="54" bestFit="1" customWidth="1"/>
    <col min="2841" max="2841" width="11.140625" style="54" bestFit="1" customWidth="1"/>
    <col min="2842" max="2848" width="0" style="54" hidden="1" customWidth="1"/>
    <col min="2849" max="2849" width="11.140625" style="54" bestFit="1" customWidth="1"/>
    <col min="2850" max="2850" width="11.140625" style="54" customWidth="1"/>
    <col min="2851" max="2852" width="11.140625" style="54" bestFit="1" customWidth="1"/>
    <col min="2853" max="3070" width="9.140625" style="54"/>
    <col min="3071" max="3071" width="46.7109375" style="54" customWidth="1"/>
    <col min="3072" max="3073" width="7.85546875" style="54" bestFit="1" customWidth="1"/>
    <col min="3074" max="3074" width="9.7109375" style="54" bestFit="1" customWidth="1"/>
    <col min="3075" max="3078" width="8.7109375" style="54" bestFit="1" customWidth="1"/>
    <col min="3079" max="3079" width="9.85546875" style="54" bestFit="1" customWidth="1"/>
    <col min="3080" max="3080" width="46.7109375" style="54" customWidth="1"/>
    <col min="3081" max="3081" width="9.85546875" style="54" bestFit="1" customWidth="1"/>
    <col min="3082" max="3082" width="8.7109375" style="54" bestFit="1" customWidth="1"/>
    <col min="3083" max="3084" width="9.85546875" style="54" bestFit="1" customWidth="1"/>
    <col min="3085" max="3085" width="8.7109375" style="54" bestFit="1" customWidth="1"/>
    <col min="3086" max="3088" width="10.7109375" style="54" bestFit="1" customWidth="1"/>
    <col min="3089" max="3089" width="46.7109375" style="54" customWidth="1"/>
    <col min="3090" max="3096" width="10.7109375" style="54" bestFit="1" customWidth="1"/>
    <col min="3097" max="3097" width="11.140625" style="54" bestFit="1" customWidth="1"/>
    <col min="3098" max="3104" width="0" style="54" hidden="1" customWidth="1"/>
    <col min="3105" max="3105" width="11.140625" style="54" bestFit="1" customWidth="1"/>
    <col min="3106" max="3106" width="11.140625" style="54" customWidth="1"/>
    <col min="3107" max="3108" width="11.140625" style="54" bestFit="1" customWidth="1"/>
    <col min="3109" max="3326" width="9.140625" style="54"/>
    <col min="3327" max="3327" width="46.7109375" style="54" customWidth="1"/>
    <col min="3328" max="3329" width="7.85546875" style="54" bestFit="1" customWidth="1"/>
    <col min="3330" max="3330" width="9.7109375" style="54" bestFit="1" customWidth="1"/>
    <col min="3331" max="3334" width="8.7109375" style="54" bestFit="1" customWidth="1"/>
    <col min="3335" max="3335" width="9.85546875" style="54" bestFit="1" customWidth="1"/>
    <col min="3336" max="3336" width="46.7109375" style="54" customWidth="1"/>
    <col min="3337" max="3337" width="9.85546875" style="54" bestFit="1" customWidth="1"/>
    <col min="3338" max="3338" width="8.7109375" style="54" bestFit="1" customWidth="1"/>
    <col min="3339" max="3340" width="9.85546875" style="54" bestFit="1" customWidth="1"/>
    <col min="3341" max="3341" width="8.7109375" style="54" bestFit="1" customWidth="1"/>
    <col min="3342" max="3344" width="10.7109375" style="54" bestFit="1" customWidth="1"/>
    <col min="3345" max="3345" width="46.7109375" style="54" customWidth="1"/>
    <col min="3346" max="3352" width="10.7109375" style="54" bestFit="1" customWidth="1"/>
    <col min="3353" max="3353" width="11.140625" style="54" bestFit="1" customWidth="1"/>
    <col min="3354" max="3360" width="0" style="54" hidden="1" customWidth="1"/>
    <col min="3361" max="3361" width="11.140625" style="54" bestFit="1" customWidth="1"/>
    <col min="3362" max="3362" width="11.140625" style="54" customWidth="1"/>
    <col min="3363" max="3364" width="11.140625" style="54" bestFit="1" customWidth="1"/>
    <col min="3365" max="3582" width="9.140625" style="54"/>
    <col min="3583" max="3583" width="46.7109375" style="54" customWidth="1"/>
    <col min="3584" max="3585" width="7.85546875" style="54" bestFit="1" customWidth="1"/>
    <col min="3586" max="3586" width="9.7109375" style="54" bestFit="1" customWidth="1"/>
    <col min="3587" max="3590" width="8.7109375" style="54" bestFit="1" customWidth="1"/>
    <col min="3591" max="3591" width="9.85546875" style="54" bestFit="1" customWidth="1"/>
    <col min="3592" max="3592" width="46.7109375" style="54" customWidth="1"/>
    <col min="3593" max="3593" width="9.85546875" style="54" bestFit="1" customWidth="1"/>
    <col min="3594" max="3594" width="8.7109375" style="54" bestFit="1" customWidth="1"/>
    <col min="3595" max="3596" width="9.85546875" style="54" bestFit="1" customWidth="1"/>
    <col min="3597" max="3597" width="8.7109375" style="54" bestFit="1" customWidth="1"/>
    <col min="3598" max="3600" width="10.7109375" style="54" bestFit="1" customWidth="1"/>
    <col min="3601" max="3601" width="46.7109375" style="54" customWidth="1"/>
    <col min="3602" max="3608" width="10.7109375" style="54" bestFit="1" customWidth="1"/>
    <col min="3609" max="3609" width="11.140625" style="54" bestFit="1" customWidth="1"/>
    <col min="3610" max="3616" width="0" style="54" hidden="1" customWidth="1"/>
    <col min="3617" max="3617" width="11.140625" style="54" bestFit="1" customWidth="1"/>
    <col min="3618" max="3618" width="11.140625" style="54" customWidth="1"/>
    <col min="3619" max="3620" width="11.140625" style="54" bestFit="1" customWidth="1"/>
    <col min="3621" max="3838" width="9.140625" style="54"/>
    <col min="3839" max="3839" width="46.7109375" style="54" customWidth="1"/>
    <col min="3840" max="3841" width="7.85546875" style="54" bestFit="1" customWidth="1"/>
    <col min="3842" max="3842" width="9.7109375" style="54" bestFit="1" customWidth="1"/>
    <col min="3843" max="3846" width="8.7109375" style="54" bestFit="1" customWidth="1"/>
    <col min="3847" max="3847" width="9.85546875" style="54" bestFit="1" customWidth="1"/>
    <col min="3848" max="3848" width="46.7109375" style="54" customWidth="1"/>
    <col min="3849" max="3849" width="9.85546875" style="54" bestFit="1" customWidth="1"/>
    <col min="3850" max="3850" width="8.7109375" style="54" bestFit="1" customWidth="1"/>
    <col min="3851" max="3852" width="9.85546875" style="54" bestFit="1" customWidth="1"/>
    <col min="3853" max="3853" width="8.7109375" style="54" bestFit="1" customWidth="1"/>
    <col min="3854" max="3856" width="10.7109375" style="54" bestFit="1" customWidth="1"/>
    <col min="3857" max="3857" width="46.7109375" style="54" customWidth="1"/>
    <col min="3858" max="3864" width="10.7109375" style="54" bestFit="1" customWidth="1"/>
    <col min="3865" max="3865" width="11.140625" style="54" bestFit="1" customWidth="1"/>
    <col min="3866" max="3872" width="0" style="54" hidden="1" customWidth="1"/>
    <col min="3873" max="3873" width="11.140625" style="54" bestFit="1" customWidth="1"/>
    <col min="3874" max="3874" width="11.140625" style="54" customWidth="1"/>
    <col min="3875" max="3876" width="11.140625" style="54" bestFit="1" customWidth="1"/>
    <col min="3877" max="4094" width="9.140625" style="54"/>
    <col min="4095" max="4095" width="46.7109375" style="54" customWidth="1"/>
    <col min="4096" max="4097" width="7.85546875" style="54" bestFit="1" customWidth="1"/>
    <col min="4098" max="4098" width="9.7109375" style="54" bestFit="1" customWidth="1"/>
    <col min="4099" max="4102" width="8.7109375" style="54" bestFit="1" customWidth="1"/>
    <col min="4103" max="4103" width="9.85546875" style="54" bestFit="1" customWidth="1"/>
    <col min="4104" max="4104" width="46.7109375" style="54" customWidth="1"/>
    <col min="4105" max="4105" width="9.85546875" style="54" bestFit="1" customWidth="1"/>
    <col min="4106" max="4106" width="8.7109375" style="54" bestFit="1" customWidth="1"/>
    <col min="4107" max="4108" width="9.85546875" style="54" bestFit="1" customWidth="1"/>
    <col min="4109" max="4109" width="8.7109375" style="54" bestFit="1" customWidth="1"/>
    <col min="4110" max="4112" width="10.7109375" style="54" bestFit="1" customWidth="1"/>
    <col min="4113" max="4113" width="46.7109375" style="54" customWidth="1"/>
    <col min="4114" max="4120" width="10.7109375" style="54" bestFit="1" customWidth="1"/>
    <col min="4121" max="4121" width="11.140625" style="54" bestFit="1" customWidth="1"/>
    <col min="4122" max="4128" width="0" style="54" hidden="1" customWidth="1"/>
    <col min="4129" max="4129" width="11.140625" style="54" bestFit="1" customWidth="1"/>
    <col min="4130" max="4130" width="11.140625" style="54" customWidth="1"/>
    <col min="4131" max="4132" width="11.140625" style="54" bestFit="1" customWidth="1"/>
    <col min="4133" max="4350" width="9.140625" style="54"/>
    <col min="4351" max="4351" width="46.7109375" style="54" customWidth="1"/>
    <col min="4352" max="4353" width="7.85546875" style="54" bestFit="1" customWidth="1"/>
    <col min="4354" max="4354" width="9.7109375" style="54" bestFit="1" customWidth="1"/>
    <col min="4355" max="4358" width="8.7109375" style="54" bestFit="1" customWidth="1"/>
    <col min="4359" max="4359" width="9.85546875" style="54" bestFit="1" customWidth="1"/>
    <col min="4360" max="4360" width="46.7109375" style="54" customWidth="1"/>
    <col min="4361" max="4361" width="9.85546875" style="54" bestFit="1" customWidth="1"/>
    <col min="4362" max="4362" width="8.7109375" style="54" bestFit="1" customWidth="1"/>
    <col min="4363" max="4364" width="9.85546875" style="54" bestFit="1" customWidth="1"/>
    <col min="4365" max="4365" width="8.7109375" style="54" bestFit="1" customWidth="1"/>
    <col min="4366" max="4368" width="10.7109375" style="54" bestFit="1" customWidth="1"/>
    <col min="4369" max="4369" width="46.7109375" style="54" customWidth="1"/>
    <col min="4370" max="4376" width="10.7109375" style="54" bestFit="1" customWidth="1"/>
    <col min="4377" max="4377" width="11.140625" style="54" bestFit="1" customWidth="1"/>
    <col min="4378" max="4384" width="0" style="54" hidden="1" customWidth="1"/>
    <col min="4385" max="4385" width="11.140625" style="54" bestFit="1" customWidth="1"/>
    <col min="4386" max="4386" width="11.140625" style="54" customWidth="1"/>
    <col min="4387" max="4388" width="11.140625" style="54" bestFit="1" customWidth="1"/>
    <col min="4389" max="4606" width="9.140625" style="54"/>
    <col min="4607" max="4607" width="46.7109375" style="54" customWidth="1"/>
    <col min="4608" max="4609" width="7.85546875" style="54" bestFit="1" customWidth="1"/>
    <col min="4610" max="4610" width="9.7109375" style="54" bestFit="1" customWidth="1"/>
    <col min="4611" max="4614" width="8.7109375" style="54" bestFit="1" customWidth="1"/>
    <col min="4615" max="4615" width="9.85546875" style="54" bestFit="1" customWidth="1"/>
    <col min="4616" max="4616" width="46.7109375" style="54" customWidth="1"/>
    <col min="4617" max="4617" width="9.85546875" style="54" bestFit="1" customWidth="1"/>
    <col min="4618" max="4618" width="8.7109375" style="54" bestFit="1" customWidth="1"/>
    <col min="4619" max="4620" width="9.85546875" style="54" bestFit="1" customWidth="1"/>
    <col min="4621" max="4621" width="8.7109375" style="54" bestFit="1" customWidth="1"/>
    <col min="4622" max="4624" width="10.7109375" style="54" bestFit="1" customWidth="1"/>
    <col min="4625" max="4625" width="46.7109375" style="54" customWidth="1"/>
    <col min="4626" max="4632" width="10.7109375" style="54" bestFit="1" customWidth="1"/>
    <col min="4633" max="4633" width="11.140625" style="54" bestFit="1" customWidth="1"/>
    <col min="4634" max="4640" width="0" style="54" hidden="1" customWidth="1"/>
    <col min="4641" max="4641" width="11.140625" style="54" bestFit="1" customWidth="1"/>
    <col min="4642" max="4642" width="11.140625" style="54" customWidth="1"/>
    <col min="4643" max="4644" width="11.140625" style="54" bestFit="1" customWidth="1"/>
    <col min="4645" max="4862" width="9.140625" style="54"/>
    <col min="4863" max="4863" width="46.7109375" style="54" customWidth="1"/>
    <col min="4864" max="4865" width="7.85546875" style="54" bestFit="1" customWidth="1"/>
    <col min="4866" max="4866" width="9.7109375" style="54" bestFit="1" customWidth="1"/>
    <col min="4867" max="4870" width="8.7109375" style="54" bestFit="1" customWidth="1"/>
    <col min="4871" max="4871" width="9.85546875" style="54" bestFit="1" customWidth="1"/>
    <col min="4872" max="4872" width="46.7109375" style="54" customWidth="1"/>
    <col min="4873" max="4873" width="9.85546875" style="54" bestFit="1" customWidth="1"/>
    <col min="4874" max="4874" width="8.7109375" style="54" bestFit="1" customWidth="1"/>
    <col min="4875" max="4876" width="9.85546875" style="54" bestFit="1" customWidth="1"/>
    <col min="4877" max="4877" width="8.7109375" style="54" bestFit="1" customWidth="1"/>
    <col min="4878" max="4880" width="10.7109375" style="54" bestFit="1" customWidth="1"/>
    <col min="4881" max="4881" width="46.7109375" style="54" customWidth="1"/>
    <col min="4882" max="4888" width="10.7109375" style="54" bestFit="1" customWidth="1"/>
    <col min="4889" max="4889" width="11.140625" style="54" bestFit="1" customWidth="1"/>
    <col min="4890" max="4896" width="0" style="54" hidden="1" customWidth="1"/>
    <col min="4897" max="4897" width="11.140625" style="54" bestFit="1" customWidth="1"/>
    <col min="4898" max="4898" width="11.140625" style="54" customWidth="1"/>
    <col min="4899" max="4900" width="11.140625" style="54" bestFit="1" customWidth="1"/>
    <col min="4901" max="5118" width="9.140625" style="54"/>
    <col min="5119" max="5119" width="46.7109375" style="54" customWidth="1"/>
    <col min="5120" max="5121" width="7.85546875" style="54" bestFit="1" customWidth="1"/>
    <col min="5122" max="5122" width="9.7109375" style="54" bestFit="1" customWidth="1"/>
    <col min="5123" max="5126" width="8.7109375" style="54" bestFit="1" customWidth="1"/>
    <col min="5127" max="5127" width="9.85546875" style="54" bestFit="1" customWidth="1"/>
    <col min="5128" max="5128" width="46.7109375" style="54" customWidth="1"/>
    <col min="5129" max="5129" width="9.85546875" style="54" bestFit="1" customWidth="1"/>
    <col min="5130" max="5130" width="8.7109375" style="54" bestFit="1" customWidth="1"/>
    <col min="5131" max="5132" width="9.85546875" style="54" bestFit="1" customWidth="1"/>
    <col min="5133" max="5133" width="8.7109375" style="54" bestFit="1" customWidth="1"/>
    <col min="5134" max="5136" width="10.7109375" style="54" bestFit="1" customWidth="1"/>
    <col min="5137" max="5137" width="46.7109375" style="54" customWidth="1"/>
    <col min="5138" max="5144" width="10.7109375" style="54" bestFit="1" customWidth="1"/>
    <col min="5145" max="5145" width="11.140625" style="54" bestFit="1" customWidth="1"/>
    <col min="5146" max="5152" width="0" style="54" hidden="1" customWidth="1"/>
    <col min="5153" max="5153" width="11.140625" style="54" bestFit="1" customWidth="1"/>
    <col min="5154" max="5154" width="11.140625" style="54" customWidth="1"/>
    <col min="5155" max="5156" width="11.140625" style="54" bestFit="1" customWidth="1"/>
    <col min="5157" max="5374" width="9.140625" style="54"/>
    <col min="5375" max="5375" width="46.7109375" style="54" customWidth="1"/>
    <col min="5376" max="5377" width="7.85546875" style="54" bestFit="1" customWidth="1"/>
    <col min="5378" max="5378" width="9.7109375" style="54" bestFit="1" customWidth="1"/>
    <col min="5379" max="5382" width="8.7109375" style="54" bestFit="1" customWidth="1"/>
    <col min="5383" max="5383" width="9.85546875" style="54" bestFit="1" customWidth="1"/>
    <col min="5384" max="5384" width="46.7109375" style="54" customWidth="1"/>
    <col min="5385" max="5385" width="9.85546875" style="54" bestFit="1" customWidth="1"/>
    <col min="5386" max="5386" width="8.7109375" style="54" bestFit="1" customWidth="1"/>
    <col min="5387" max="5388" width="9.85546875" style="54" bestFit="1" customWidth="1"/>
    <col min="5389" max="5389" width="8.7109375" style="54" bestFit="1" customWidth="1"/>
    <col min="5390" max="5392" width="10.7109375" style="54" bestFit="1" customWidth="1"/>
    <col min="5393" max="5393" width="46.7109375" style="54" customWidth="1"/>
    <col min="5394" max="5400" width="10.7109375" style="54" bestFit="1" customWidth="1"/>
    <col min="5401" max="5401" width="11.140625" style="54" bestFit="1" customWidth="1"/>
    <col min="5402" max="5408" width="0" style="54" hidden="1" customWidth="1"/>
    <col min="5409" max="5409" width="11.140625" style="54" bestFit="1" customWidth="1"/>
    <col min="5410" max="5410" width="11.140625" style="54" customWidth="1"/>
    <col min="5411" max="5412" width="11.140625" style="54" bestFit="1" customWidth="1"/>
    <col min="5413" max="5630" width="9.140625" style="54"/>
    <col min="5631" max="5631" width="46.7109375" style="54" customWidth="1"/>
    <col min="5632" max="5633" width="7.85546875" style="54" bestFit="1" customWidth="1"/>
    <col min="5634" max="5634" width="9.7109375" style="54" bestFit="1" customWidth="1"/>
    <col min="5635" max="5638" width="8.7109375" style="54" bestFit="1" customWidth="1"/>
    <col min="5639" max="5639" width="9.85546875" style="54" bestFit="1" customWidth="1"/>
    <col min="5640" max="5640" width="46.7109375" style="54" customWidth="1"/>
    <col min="5641" max="5641" width="9.85546875" style="54" bestFit="1" customWidth="1"/>
    <col min="5642" max="5642" width="8.7109375" style="54" bestFit="1" customWidth="1"/>
    <col min="5643" max="5644" width="9.85546875" style="54" bestFit="1" customWidth="1"/>
    <col min="5645" max="5645" width="8.7109375" style="54" bestFit="1" customWidth="1"/>
    <col min="5646" max="5648" width="10.7109375" style="54" bestFit="1" customWidth="1"/>
    <col min="5649" max="5649" width="46.7109375" style="54" customWidth="1"/>
    <col min="5650" max="5656" width="10.7109375" style="54" bestFit="1" customWidth="1"/>
    <col min="5657" max="5657" width="11.140625" style="54" bestFit="1" customWidth="1"/>
    <col min="5658" max="5664" width="0" style="54" hidden="1" customWidth="1"/>
    <col min="5665" max="5665" width="11.140625" style="54" bestFit="1" customWidth="1"/>
    <col min="5666" max="5666" width="11.140625" style="54" customWidth="1"/>
    <col min="5667" max="5668" width="11.140625" style="54" bestFit="1" customWidth="1"/>
    <col min="5669" max="5886" width="9.140625" style="54"/>
    <col min="5887" max="5887" width="46.7109375" style="54" customWidth="1"/>
    <col min="5888" max="5889" width="7.85546875" style="54" bestFit="1" customWidth="1"/>
    <col min="5890" max="5890" width="9.7109375" style="54" bestFit="1" customWidth="1"/>
    <col min="5891" max="5894" width="8.7109375" style="54" bestFit="1" customWidth="1"/>
    <col min="5895" max="5895" width="9.85546875" style="54" bestFit="1" customWidth="1"/>
    <col min="5896" max="5896" width="46.7109375" style="54" customWidth="1"/>
    <col min="5897" max="5897" width="9.85546875" style="54" bestFit="1" customWidth="1"/>
    <col min="5898" max="5898" width="8.7109375" style="54" bestFit="1" customWidth="1"/>
    <col min="5899" max="5900" width="9.85546875" style="54" bestFit="1" customWidth="1"/>
    <col min="5901" max="5901" width="8.7109375" style="54" bestFit="1" customWidth="1"/>
    <col min="5902" max="5904" width="10.7109375" style="54" bestFit="1" customWidth="1"/>
    <col min="5905" max="5905" width="46.7109375" style="54" customWidth="1"/>
    <col min="5906" max="5912" width="10.7109375" style="54" bestFit="1" customWidth="1"/>
    <col min="5913" max="5913" width="11.140625" style="54" bestFit="1" customWidth="1"/>
    <col min="5914" max="5920" width="0" style="54" hidden="1" customWidth="1"/>
    <col min="5921" max="5921" width="11.140625" style="54" bestFit="1" customWidth="1"/>
    <col min="5922" max="5922" width="11.140625" style="54" customWidth="1"/>
    <col min="5923" max="5924" width="11.140625" style="54" bestFit="1" customWidth="1"/>
    <col min="5925" max="6142" width="9.140625" style="54"/>
    <col min="6143" max="6143" width="46.7109375" style="54" customWidth="1"/>
    <col min="6144" max="6145" width="7.85546875" style="54" bestFit="1" customWidth="1"/>
    <col min="6146" max="6146" width="9.7109375" style="54" bestFit="1" customWidth="1"/>
    <col min="6147" max="6150" width="8.7109375" style="54" bestFit="1" customWidth="1"/>
    <col min="6151" max="6151" width="9.85546875" style="54" bestFit="1" customWidth="1"/>
    <col min="6152" max="6152" width="46.7109375" style="54" customWidth="1"/>
    <col min="6153" max="6153" width="9.85546875" style="54" bestFit="1" customWidth="1"/>
    <col min="6154" max="6154" width="8.7109375" style="54" bestFit="1" customWidth="1"/>
    <col min="6155" max="6156" width="9.85546875" style="54" bestFit="1" customWidth="1"/>
    <col min="6157" max="6157" width="8.7109375" style="54" bestFit="1" customWidth="1"/>
    <col min="6158" max="6160" width="10.7109375" style="54" bestFit="1" customWidth="1"/>
    <col min="6161" max="6161" width="46.7109375" style="54" customWidth="1"/>
    <col min="6162" max="6168" width="10.7109375" style="54" bestFit="1" customWidth="1"/>
    <col min="6169" max="6169" width="11.140625" style="54" bestFit="1" customWidth="1"/>
    <col min="6170" max="6176" width="0" style="54" hidden="1" customWidth="1"/>
    <col min="6177" max="6177" width="11.140625" style="54" bestFit="1" customWidth="1"/>
    <col min="6178" max="6178" width="11.140625" style="54" customWidth="1"/>
    <col min="6179" max="6180" width="11.140625" style="54" bestFit="1" customWidth="1"/>
    <col min="6181" max="6398" width="9.140625" style="54"/>
    <col min="6399" max="6399" width="46.7109375" style="54" customWidth="1"/>
    <col min="6400" max="6401" width="7.85546875" style="54" bestFit="1" customWidth="1"/>
    <col min="6402" max="6402" width="9.7109375" style="54" bestFit="1" customWidth="1"/>
    <col min="6403" max="6406" width="8.7109375" style="54" bestFit="1" customWidth="1"/>
    <col min="6407" max="6407" width="9.85546875" style="54" bestFit="1" customWidth="1"/>
    <col min="6408" max="6408" width="46.7109375" style="54" customWidth="1"/>
    <col min="6409" max="6409" width="9.85546875" style="54" bestFit="1" customWidth="1"/>
    <col min="6410" max="6410" width="8.7109375" style="54" bestFit="1" customWidth="1"/>
    <col min="6411" max="6412" width="9.85546875" style="54" bestFit="1" customWidth="1"/>
    <col min="6413" max="6413" width="8.7109375" style="54" bestFit="1" customWidth="1"/>
    <col min="6414" max="6416" width="10.7109375" style="54" bestFit="1" customWidth="1"/>
    <col min="6417" max="6417" width="46.7109375" style="54" customWidth="1"/>
    <col min="6418" max="6424" width="10.7109375" style="54" bestFit="1" customWidth="1"/>
    <col min="6425" max="6425" width="11.140625" style="54" bestFit="1" customWidth="1"/>
    <col min="6426" max="6432" width="0" style="54" hidden="1" customWidth="1"/>
    <col min="6433" max="6433" width="11.140625" style="54" bestFit="1" customWidth="1"/>
    <col min="6434" max="6434" width="11.140625" style="54" customWidth="1"/>
    <col min="6435" max="6436" width="11.140625" style="54" bestFit="1" customWidth="1"/>
    <col min="6437" max="6654" width="9.140625" style="54"/>
    <col min="6655" max="6655" width="46.7109375" style="54" customWidth="1"/>
    <col min="6656" max="6657" width="7.85546875" style="54" bestFit="1" customWidth="1"/>
    <col min="6658" max="6658" width="9.7109375" style="54" bestFit="1" customWidth="1"/>
    <col min="6659" max="6662" width="8.7109375" style="54" bestFit="1" customWidth="1"/>
    <col min="6663" max="6663" width="9.85546875" style="54" bestFit="1" customWidth="1"/>
    <col min="6664" max="6664" width="46.7109375" style="54" customWidth="1"/>
    <col min="6665" max="6665" width="9.85546875" style="54" bestFit="1" customWidth="1"/>
    <col min="6666" max="6666" width="8.7109375" style="54" bestFit="1" customWidth="1"/>
    <col min="6667" max="6668" width="9.85546875" style="54" bestFit="1" customWidth="1"/>
    <col min="6669" max="6669" width="8.7109375" style="54" bestFit="1" customWidth="1"/>
    <col min="6670" max="6672" width="10.7109375" style="54" bestFit="1" customWidth="1"/>
    <col min="6673" max="6673" width="46.7109375" style="54" customWidth="1"/>
    <col min="6674" max="6680" width="10.7109375" style="54" bestFit="1" customWidth="1"/>
    <col min="6681" max="6681" width="11.140625" style="54" bestFit="1" customWidth="1"/>
    <col min="6682" max="6688" width="0" style="54" hidden="1" customWidth="1"/>
    <col min="6689" max="6689" width="11.140625" style="54" bestFit="1" customWidth="1"/>
    <col min="6690" max="6690" width="11.140625" style="54" customWidth="1"/>
    <col min="6691" max="6692" width="11.140625" style="54" bestFit="1" customWidth="1"/>
    <col min="6693" max="6910" width="9.140625" style="54"/>
    <col min="6911" max="6911" width="46.7109375" style="54" customWidth="1"/>
    <col min="6912" max="6913" width="7.85546875" style="54" bestFit="1" customWidth="1"/>
    <col min="6914" max="6914" width="9.7109375" style="54" bestFit="1" customWidth="1"/>
    <col min="6915" max="6918" width="8.7109375" style="54" bestFit="1" customWidth="1"/>
    <col min="6919" max="6919" width="9.85546875" style="54" bestFit="1" customWidth="1"/>
    <col min="6920" max="6920" width="46.7109375" style="54" customWidth="1"/>
    <col min="6921" max="6921" width="9.85546875" style="54" bestFit="1" customWidth="1"/>
    <col min="6922" max="6922" width="8.7109375" style="54" bestFit="1" customWidth="1"/>
    <col min="6923" max="6924" width="9.85546875" style="54" bestFit="1" customWidth="1"/>
    <col min="6925" max="6925" width="8.7109375" style="54" bestFit="1" customWidth="1"/>
    <col min="6926" max="6928" width="10.7109375" style="54" bestFit="1" customWidth="1"/>
    <col min="6929" max="6929" width="46.7109375" style="54" customWidth="1"/>
    <col min="6930" max="6936" width="10.7109375" style="54" bestFit="1" customWidth="1"/>
    <col min="6937" max="6937" width="11.140625" style="54" bestFit="1" customWidth="1"/>
    <col min="6938" max="6944" width="0" style="54" hidden="1" customWidth="1"/>
    <col min="6945" max="6945" width="11.140625" style="54" bestFit="1" customWidth="1"/>
    <col min="6946" max="6946" width="11.140625" style="54" customWidth="1"/>
    <col min="6947" max="6948" width="11.140625" style="54" bestFit="1" customWidth="1"/>
    <col min="6949" max="7166" width="9.140625" style="54"/>
    <col min="7167" max="7167" width="46.7109375" style="54" customWidth="1"/>
    <col min="7168" max="7169" width="7.85546875" style="54" bestFit="1" customWidth="1"/>
    <col min="7170" max="7170" width="9.7109375" style="54" bestFit="1" customWidth="1"/>
    <col min="7171" max="7174" width="8.7109375" style="54" bestFit="1" customWidth="1"/>
    <col min="7175" max="7175" width="9.85546875" style="54" bestFit="1" customWidth="1"/>
    <col min="7176" max="7176" width="46.7109375" style="54" customWidth="1"/>
    <col min="7177" max="7177" width="9.85546875" style="54" bestFit="1" customWidth="1"/>
    <col min="7178" max="7178" width="8.7109375" style="54" bestFit="1" customWidth="1"/>
    <col min="7179" max="7180" width="9.85546875" style="54" bestFit="1" customWidth="1"/>
    <col min="7181" max="7181" width="8.7109375" style="54" bestFit="1" customWidth="1"/>
    <col min="7182" max="7184" width="10.7109375" style="54" bestFit="1" customWidth="1"/>
    <col min="7185" max="7185" width="46.7109375" style="54" customWidth="1"/>
    <col min="7186" max="7192" width="10.7109375" style="54" bestFit="1" customWidth="1"/>
    <col min="7193" max="7193" width="11.140625" style="54" bestFit="1" customWidth="1"/>
    <col min="7194" max="7200" width="0" style="54" hidden="1" customWidth="1"/>
    <col min="7201" max="7201" width="11.140625" style="54" bestFit="1" customWidth="1"/>
    <col min="7202" max="7202" width="11.140625" style="54" customWidth="1"/>
    <col min="7203" max="7204" width="11.140625" style="54" bestFit="1" customWidth="1"/>
    <col min="7205" max="7422" width="9.140625" style="54"/>
    <col min="7423" max="7423" width="46.7109375" style="54" customWidth="1"/>
    <col min="7424" max="7425" width="7.85546875" style="54" bestFit="1" customWidth="1"/>
    <col min="7426" max="7426" width="9.7109375" style="54" bestFit="1" customWidth="1"/>
    <col min="7427" max="7430" width="8.7109375" style="54" bestFit="1" customWidth="1"/>
    <col min="7431" max="7431" width="9.85546875" style="54" bestFit="1" customWidth="1"/>
    <col min="7432" max="7432" width="46.7109375" style="54" customWidth="1"/>
    <col min="7433" max="7433" width="9.85546875" style="54" bestFit="1" customWidth="1"/>
    <col min="7434" max="7434" width="8.7109375" style="54" bestFit="1" customWidth="1"/>
    <col min="7435" max="7436" width="9.85546875" style="54" bestFit="1" customWidth="1"/>
    <col min="7437" max="7437" width="8.7109375" style="54" bestFit="1" customWidth="1"/>
    <col min="7438" max="7440" width="10.7109375" style="54" bestFit="1" customWidth="1"/>
    <col min="7441" max="7441" width="46.7109375" style="54" customWidth="1"/>
    <col min="7442" max="7448" width="10.7109375" style="54" bestFit="1" customWidth="1"/>
    <col min="7449" max="7449" width="11.140625" style="54" bestFit="1" customWidth="1"/>
    <col min="7450" max="7456" width="0" style="54" hidden="1" customWidth="1"/>
    <col min="7457" max="7457" width="11.140625" style="54" bestFit="1" customWidth="1"/>
    <col min="7458" max="7458" width="11.140625" style="54" customWidth="1"/>
    <col min="7459" max="7460" width="11.140625" style="54" bestFit="1" customWidth="1"/>
    <col min="7461" max="7678" width="9.140625" style="54"/>
    <col min="7679" max="7679" width="46.7109375" style="54" customWidth="1"/>
    <col min="7680" max="7681" width="7.85546875" style="54" bestFit="1" customWidth="1"/>
    <col min="7682" max="7682" width="9.7109375" style="54" bestFit="1" customWidth="1"/>
    <col min="7683" max="7686" width="8.7109375" style="54" bestFit="1" customWidth="1"/>
    <col min="7687" max="7687" width="9.85546875" style="54" bestFit="1" customWidth="1"/>
    <col min="7688" max="7688" width="46.7109375" style="54" customWidth="1"/>
    <col min="7689" max="7689" width="9.85546875" style="54" bestFit="1" customWidth="1"/>
    <col min="7690" max="7690" width="8.7109375" style="54" bestFit="1" customWidth="1"/>
    <col min="7691" max="7692" width="9.85546875" style="54" bestFit="1" customWidth="1"/>
    <col min="7693" max="7693" width="8.7109375" style="54" bestFit="1" customWidth="1"/>
    <col min="7694" max="7696" width="10.7109375" style="54" bestFit="1" customWidth="1"/>
    <col min="7697" max="7697" width="46.7109375" style="54" customWidth="1"/>
    <col min="7698" max="7704" width="10.7109375" style="54" bestFit="1" customWidth="1"/>
    <col min="7705" max="7705" width="11.140625" style="54" bestFit="1" customWidth="1"/>
    <col min="7706" max="7712" width="0" style="54" hidden="1" customWidth="1"/>
    <col min="7713" max="7713" width="11.140625" style="54" bestFit="1" customWidth="1"/>
    <col min="7714" max="7714" width="11.140625" style="54" customWidth="1"/>
    <col min="7715" max="7716" width="11.140625" style="54" bestFit="1" customWidth="1"/>
    <col min="7717" max="7934" width="9.140625" style="54"/>
    <col min="7935" max="7935" width="46.7109375" style="54" customWidth="1"/>
    <col min="7936" max="7937" width="7.85546875" style="54" bestFit="1" customWidth="1"/>
    <col min="7938" max="7938" width="9.7109375" style="54" bestFit="1" customWidth="1"/>
    <col min="7939" max="7942" width="8.7109375" style="54" bestFit="1" customWidth="1"/>
    <col min="7943" max="7943" width="9.85546875" style="54" bestFit="1" customWidth="1"/>
    <col min="7944" max="7944" width="46.7109375" style="54" customWidth="1"/>
    <col min="7945" max="7945" width="9.85546875" style="54" bestFit="1" customWidth="1"/>
    <col min="7946" max="7946" width="8.7109375" style="54" bestFit="1" customWidth="1"/>
    <col min="7947" max="7948" width="9.85546875" style="54" bestFit="1" customWidth="1"/>
    <col min="7949" max="7949" width="8.7109375" style="54" bestFit="1" customWidth="1"/>
    <col min="7950" max="7952" width="10.7109375" style="54" bestFit="1" customWidth="1"/>
    <col min="7953" max="7953" width="46.7109375" style="54" customWidth="1"/>
    <col min="7954" max="7960" width="10.7109375" style="54" bestFit="1" customWidth="1"/>
    <col min="7961" max="7961" width="11.140625" style="54" bestFit="1" customWidth="1"/>
    <col min="7962" max="7968" width="0" style="54" hidden="1" customWidth="1"/>
    <col min="7969" max="7969" width="11.140625" style="54" bestFit="1" customWidth="1"/>
    <col min="7970" max="7970" width="11.140625" style="54" customWidth="1"/>
    <col min="7971" max="7972" width="11.140625" style="54" bestFit="1" customWidth="1"/>
    <col min="7973" max="8190" width="9.140625" style="54"/>
    <col min="8191" max="8191" width="46.7109375" style="54" customWidth="1"/>
    <col min="8192" max="8193" width="7.85546875" style="54" bestFit="1" customWidth="1"/>
    <col min="8194" max="8194" width="9.7109375" style="54" bestFit="1" customWidth="1"/>
    <col min="8195" max="8198" width="8.7109375" style="54" bestFit="1" customWidth="1"/>
    <col min="8199" max="8199" width="9.85546875" style="54" bestFit="1" customWidth="1"/>
    <col min="8200" max="8200" width="46.7109375" style="54" customWidth="1"/>
    <col min="8201" max="8201" width="9.85546875" style="54" bestFit="1" customWidth="1"/>
    <col min="8202" max="8202" width="8.7109375" style="54" bestFit="1" customWidth="1"/>
    <col min="8203" max="8204" width="9.85546875" style="54" bestFit="1" customWidth="1"/>
    <col min="8205" max="8205" width="8.7109375" style="54" bestFit="1" customWidth="1"/>
    <col min="8206" max="8208" width="10.7109375" style="54" bestFit="1" customWidth="1"/>
    <col min="8209" max="8209" width="46.7109375" style="54" customWidth="1"/>
    <col min="8210" max="8216" width="10.7109375" style="54" bestFit="1" customWidth="1"/>
    <col min="8217" max="8217" width="11.140625" style="54" bestFit="1" customWidth="1"/>
    <col min="8218" max="8224" width="0" style="54" hidden="1" customWidth="1"/>
    <col min="8225" max="8225" width="11.140625" style="54" bestFit="1" customWidth="1"/>
    <col min="8226" max="8226" width="11.140625" style="54" customWidth="1"/>
    <col min="8227" max="8228" width="11.140625" style="54" bestFit="1" customWidth="1"/>
    <col min="8229" max="8446" width="9.140625" style="54"/>
    <col min="8447" max="8447" width="46.7109375" style="54" customWidth="1"/>
    <col min="8448" max="8449" width="7.85546875" style="54" bestFit="1" customWidth="1"/>
    <col min="8450" max="8450" width="9.7109375" style="54" bestFit="1" customWidth="1"/>
    <col min="8451" max="8454" width="8.7109375" style="54" bestFit="1" customWidth="1"/>
    <col min="8455" max="8455" width="9.85546875" style="54" bestFit="1" customWidth="1"/>
    <col min="8456" max="8456" width="46.7109375" style="54" customWidth="1"/>
    <col min="8457" max="8457" width="9.85546875" style="54" bestFit="1" customWidth="1"/>
    <col min="8458" max="8458" width="8.7109375" style="54" bestFit="1" customWidth="1"/>
    <col min="8459" max="8460" width="9.85546875" style="54" bestFit="1" customWidth="1"/>
    <col min="8461" max="8461" width="8.7109375" style="54" bestFit="1" customWidth="1"/>
    <col min="8462" max="8464" width="10.7109375" style="54" bestFit="1" customWidth="1"/>
    <col min="8465" max="8465" width="46.7109375" style="54" customWidth="1"/>
    <col min="8466" max="8472" width="10.7109375" style="54" bestFit="1" customWidth="1"/>
    <col min="8473" max="8473" width="11.140625" style="54" bestFit="1" customWidth="1"/>
    <col min="8474" max="8480" width="0" style="54" hidden="1" customWidth="1"/>
    <col min="8481" max="8481" width="11.140625" style="54" bestFit="1" customWidth="1"/>
    <col min="8482" max="8482" width="11.140625" style="54" customWidth="1"/>
    <col min="8483" max="8484" width="11.140625" style="54" bestFit="1" customWidth="1"/>
    <col min="8485" max="8702" width="9.140625" style="54"/>
    <col min="8703" max="8703" width="46.7109375" style="54" customWidth="1"/>
    <col min="8704" max="8705" width="7.85546875" style="54" bestFit="1" customWidth="1"/>
    <col min="8706" max="8706" width="9.7109375" style="54" bestFit="1" customWidth="1"/>
    <col min="8707" max="8710" width="8.7109375" style="54" bestFit="1" customWidth="1"/>
    <col min="8711" max="8711" width="9.85546875" style="54" bestFit="1" customWidth="1"/>
    <col min="8712" max="8712" width="46.7109375" style="54" customWidth="1"/>
    <col min="8713" max="8713" width="9.85546875" style="54" bestFit="1" customWidth="1"/>
    <col min="8714" max="8714" width="8.7109375" style="54" bestFit="1" customWidth="1"/>
    <col min="8715" max="8716" width="9.85546875" style="54" bestFit="1" customWidth="1"/>
    <col min="8717" max="8717" width="8.7109375" style="54" bestFit="1" customWidth="1"/>
    <col min="8718" max="8720" width="10.7109375" style="54" bestFit="1" customWidth="1"/>
    <col min="8721" max="8721" width="46.7109375" style="54" customWidth="1"/>
    <col min="8722" max="8728" width="10.7109375" style="54" bestFit="1" customWidth="1"/>
    <col min="8729" max="8729" width="11.140625" style="54" bestFit="1" customWidth="1"/>
    <col min="8730" max="8736" width="0" style="54" hidden="1" customWidth="1"/>
    <col min="8737" max="8737" width="11.140625" style="54" bestFit="1" customWidth="1"/>
    <col min="8738" max="8738" width="11.140625" style="54" customWidth="1"/>
    <col min="8739" max="8740" width="11.140625" style="54" bestFit="1" customWidth="1"/>
    <col min="8741" max="8958" width="9.140625" style="54"/>
    <col min="8959" max="8959" width="46.7109375" style="54" customWidth="1"/>
    <col min="8960" max="8961" width="7.85546875" style="54" bestFit="1" customWidth="1"/>
    <col min="8962" max="8962" width="9.7109375" style="54" bestFit="1" customWidth="1"/>
    <col min="8963" max="8966" width="8.7109375" style="54" bestFit="1" customWidth="1"/>
    <col min="8967" max="8967" width="9.85546875" style="54" bestFit="1" customWidth="1"/>
    <col min="8968" max="8968" width="46.7109375" style="54" customWidth="1"/>
    <col min="8969" max="8969" width="9.85546875" style="54" bestFit="1" customWidth="1"/>
    <col min="8970" max="8970" width="8.7109375" style="54" bestFit="1" customWidth="1"/>
    <col min="8971" max="8972" width="9.85546875" style="54" bestFit="1" customWidth="1"/>
    <col min="8973" max="8973" width="8.7109375" style="54" bestFit="1" customWidth="1"/>
    <col min="8974" max="8976" width="10.7109375" style="54" bestFit="1" customWidth="1"/>
    <col min="8977" max="8977" width="46.7109375" style="54" customWidth="1"/>
    <col min="8978" max="8984" width="10.7109375" style="54" bestFit="1" customWidth="1"/>
    <col min="8985" max="8985" width="11.140625" style="54" bestFit="1" customWidth="1"/>
    <col min="8986" max="8992" width="0" style="54" hidden="1" customWidth="1"/>
    <col min="8993" max="8993" width="11.140625" style="54" bestFit="1" customWidth="1"/>
    <col min="8994" max="8994" width="11.140625" style="54" customWidth="1"/>
    <col min="8995" max="8996" width="11.140625" style="54" bestFit="1" customWidth="1"/>
    <col min="8997" max="9214" width="9.140625" style="54"/>
    <col min="9215" max="9215" width="46.7109375" style="54" customWidth="1"/>
    <col min="9216" max="9217" width="7.85546875" style="54" bestFit="1" customWidth="1"/>
    <col min="9218" max="9218" width="9.7109375" style="54" bestFit="1" customWidth="1"/>
    <col min="9219" max="9222" width="8.7109375" style="54" bestFit="1" customWidth="1"/>
    <col min="9223" max="9223" width="9.85546875" style="54" bestFit="1" customWidth="1"/>
    <col min="9224" max="9224" width="46.7109375" style="54" customWidth="1"/>
    <col min="9225" max="9225" width="9.85546875" style="54" bestFit="1" customWidth="1"/>
    <col min="9226" max="9226" width="8.7109375" style="54" bestFit="1" customWidth="1"/>
    <col min="9227" max="9228" width="9.85546875" style="54" bestFit="1" customWidth="1"/>
    <col min="9229" max="9229" width="8.7109375" style="54" bestFit="1" customWidth="1"/>
    <col min="9230" max="9232" width="10.7109375" style="54" bestFit="1" customWidth="1"/>
    <col min="9233" max="9233" width="46.7109375" style="54" customWidth="1"/>
    <col min="9234" max="9240" width="10.7109375" style="54" bestFit="1" customWidth="1"/>
    <col min="9241" max="9241" width="11.140625" style="54" bestFit="1" customWidth="1"/>
    <col min="9242" max="9248" width="0" style="54" hidden="1" customWidth="1"/>
    <col min="9249" max="9249" width="11.140625" style="54" bestFit="1" customWidth="1"/>
    <col min="9250" max="9250" width="11.140625" style="54" customWidth="1"/>
    <col min="9251" max="9252" width="11.140625" style="54" bestFit="1" customWidth="1"/>
    <col min="9253" max="9470" width="9.140625" style="54"/>
    <col min="9471" max="9471" width="46.7109375" style="54" customWidth="1"/>
    <col min="9472" max="9473" width="7.85546875" style="54" bestFit="1" customWidth="1"/>
    <col min="9474" max="9474" width="9.7109375" style="54" bestFit="1" customWidth="1"/>
    <col min="9475" max="9478" width="8.7109375" style="54" bestFit="1" customWidth="1"/>
    <col min="9479" max="9479" width="9.85546875" style="54" bestFit="1" customWidth="1"/>
    <col min="9480" max="9480" width="46.7109375" style="54" customWidth="1"/>
    <col min="9481" max="9481" width="9.85546875" style="54" bestFit="1" customWidth="1"/>
    <col min="9482" max="9482" width="8.7109375" style="54" bestFit="1" customWidth="1"/>
    <col min="9483" max="9484" width="9.85546875" style="54" bestFit="1" customWidth="1"/>
    <col min="9485" max="9485" width="8.7109375" style="54" bestFit="1" customWidth="1"/>
    <col min="9486" max="9488" width="10.7109375" style="54" bestFit="1" customWidth="1"/>
    <col min="9489" max="9489" width="46.7109375" style="54" customWidth="1"/>
    <col min="9490" max="9496" width="10.7109375" style="54" bestFit="1" customWidth="1"/>
    <col min="9497" max="9497" width="11.140625" style="54" bestFit="1" customWidth="1"/>
    <col min="9498" max="9504" width="0" style="54" hidden="1" customWidth="1"/>
    <col min="9505" max="9505" width="11.140625" style="54" bestFit="1" customWidth="1"/>
    <col min="9506" max="9506" width="11.140625" style="54" customWidth="1"/>
    <col min="9507" max="9508" width="11.140625" style="54" bestFit="1" customWidth="1"/>
    <col min="9509" max="9726" width="9.140625" style="54"/>
    <col min="9727" max="9727" width="46.7109375" style="54" customWidth="1"/>
    <col min="9728" max="9729" width="7.85546875" style="54" bestFit="1" customWidth="1"/>
    <col min="9730" max="9730" width="9.7109375" style="54" bestFit="1" customWidth="1"/>
    <col min="9731" max="9734" width="8.7109375" style="54" bestFit="1" customWidth="1"/>
    <col min="9735" max="9735" width="9.85546875" style="54" bestFit="1" customWidth="1"/>
    <col min="9736" max="9736" width="46.7109375" style="54" customWidth="1"/>
    <col min="9737" max="9737" width="9.85546875" style="54" bestFit="1" customWidth="1"/>
    <col min="9738" max="9738" width="8.7109375" style="54" bestFit="1" customWidth="1"/>
    <col min="9739" max="9740" width="9.85546875" style="54" bestFit="1" customWidth="1"/>
    <col min="9741" max="9741" width="8.7109375" style="54" bestFit="1" customWidth="1"/>
    <col min="9742" max="9744" width="10.7109375" style="54" bestFit="1" customWidth="1"/>
    <col min="9745" max="9745" width="46.7109375" style="54" customWidth="1"/>
    <col min="9746" max="9752" width="10.7109375" style="54" bestFit="1" customWidth="1"/>
    <col min="9753" max="9753" width="11.140625" style="54" bestFit="1" customWidth="1"/>
    <col min="9754" max="9760" width="0" style="54" hidden="1" customWidth="1"/>
    <col min="9761" max="9761" width="11.140625" style="54" bestFit="1" customWidth="1"/>
    <col min="9762" max="9762" width="11.140625" style="54" customWidth="1"/>
    <col min="9763" max="9764" width="11.140625" style="54" bestFit="1" customWidth="1"/>
    <col min="9765" max="9982" width="9.140625" style="54"/>
    <col min="9983" max="9983" width="46.7109375" style="54" customWidth="1"/>
    <col min="9984" max="9985" width="7.85546875" style="54" bestFit="1" customWidth="1"/>
    <col min="9986" max="9986" width="9.7109375" style="54" bestFit="1" customWidth="1"/>
    <col min="9987" max="9990" width="8.7109375" style="54" bestFit="1" customWidth="1"/>
    <col min="9991" max="9991" width="9.85546875" style="54" bestFit="1" customWidth="1"/>
    <col min="9992" max="9992" width="46.7109375" style="54" customWidth="1"/>
    <col min="9993" max="9993" width="9.85546875" style="54" bestFit="1" customWidth="1"/>
    <col min="9994" max="9994" width="8.7109375" style="54" bestFit="1" customWidth="1"/>
    <col min="9995" max="9996" width="9.85546875" style="54" bestFit="1" customWidth="1"/>
    <col min="9997" max="9997" width="8.7109375" style="54" bestFit="1" customWidth="1"/>
    <col min="9998" max="10000" width="10.7109375" style="54" bestFit="1" customWidth="1"/>
    <col min="10001" max="10001" width="46.7109375" style="54" customWidth="1"/>
    <col min="10002" max="10008" width="10.7109375" style="54" bestFit="1" customWidth="1"/>
    <col min="10009" max="10009" width="11.140625" style="54" bestFit="1" customWidth="1"/>
    <col min="10010" max="10016" width="0" style="54" hidden="1" customWidth="1"/>
    <col min="10017" max="10017" width="11.140625" style="54" bestFit="1" customWidth="1"/>
    <col min="10018" max="10018" width="11.140625" style="54" customWidth="1"/>
    <col min="10019" max="10020" width="11.140625" style="54" bestFit="1" customWidth="1"/>
    <col min="10021" max="10238" width="9.140625" style="54"/>
    <col min="10239" max="10239" width="46.7109375" style="54" customWidth="1"/>
    <col min="10240" max="10241" width="7.85546875" style="54" bestFit="1" customWidth="1"/>
    <col min="10242" max="10242" width="9.7109375" style="54" bestFit="1" customWidth="1"/>
    <col min="10243" max="10246" width="8.7109375" style="54" bestFit="1" customWidth="1"/>
    <col min="10247" max="10247" width="9.85546875" style="54" bestFit="1" customWidth="1"/>
    <col min="10248" max="10248" width="46.7109375" style="54" customWidth="1"/>
    <col min="10249" max="10249" width="9.85546875" style="54" bestFit="1" customWidth="1"/>
    <col min="10250" max="10250" width="8.7109375" style="54" bestFit="1" customWidth="1"/>
    <col min="10251" max="10252" width="9.85546875" style="54" bestFit="1" customWidth="1"/>
    <col min="10253" max="10253" width="8.7109375" style="54" bestFit="1" customWidth="1"/>
    <col min="10254" max="10256" width="10.7109375" style="54" bestFit="1" customWidth="1"/>
    <col min="10257" max="10257" width="46.7109375" style="54" customWidth="1"/>
    <col min="10258" max="10264" width="10.7109375" style="54" bestFit="1" customWidth="1"/>
    <col min="10265" max="10265" width="11.140625" style="54" bestFit="1" customWidth="1"/>
    <col min="10266" max="10272" width="0" style="54" hidden="1" customWidth="1"/>
    <col min="10273" max="10273" width="11.140625" style="54" bestFit="1" customWidth="1"/>
    <col min="10274" max="10274" width="11.140625" style="54" customWidth="1"/>
    <col min="10275" max="10276" width="11.140625" style="54" bestFit="1" customWidth="1"/>
    <col min="10277" max="10494" width="9.140625" style="54"/>
    <col min="10495" max="10495" width="46.7109375" style="54" customWidth="1"/>
    <col min="10496" max="10497" width="7.85546875" style="54" bestFit="1" customWidth="1"/>
    <col min="10498" max="10498" width="9.7109375" style="54" bestFit="1" customWidth="1"/>
    <col min="10499" max="10502" width="8.7109375" style="54" bestFit="1" customWidth="1"/>
    <col min="10503" max="10503" width="9.85546875" style="54" bestFit="1" customWidth="1"/>
    <col min="10504" max="10504" width="46.7109375" style="54" customWidth="1"/>
    <col min="10505" max="10505" width="9.85546875" style="54" bestFit="1" customWidth="1"/>
    <col min="10506" max="10506" width="8.7109375" style="54" bestFit="1" customWidth="1"/>
    <col min="10507" max="10508" width="9.85546875" style="54" bestFit="1" customWidth="1"/>
    <col min="10509" max="10509" width="8.7109375" style="54" bestFit="1" customWidth="1"/>
    <col min="10510" max="10512" width="10.7109375" style="54" bestFit="1" customWidth="1"/>
    <col min="10513" max="10513" width="46.7109375" style="54" customWidth="1"/>
    <col min="10514" max="10520" width="10.7109375" style="54" bestFit="1" customWidth="1"/>
    <col min="10521" max="10521" width="11.140625" style="54" bestFit="1" customWidth="1"/>
    <col min="10522" max="10528" width="0" style="54" hidden="1" customWidth="1"/>
    <col min="10529" max="10529" width="11.140625" style="54" bestFit="1" customWidth="1"/>
    <col min="10530" max="10530" width="11.140625" style="54" customWidth="1"/>
    <col min="10531" max="10532" width="11.140625" style="54" bestFit="1" customWidth="1"/>
    <col min="10533" max="10750" width="9.140625" style="54"/>
    <col min="10751" max="10751" width="46.7109375" style="54" customWidth="1"/>
    <col min="10752" max="10753" width="7.85546875" style="54" bestFit="1" customWidth="1"/>
    <col min="10754" max="10754" width="9.7109375" style="54" bestFit="1" customWidth="1"/>
    <col min="10755" max="10758" width="8.7109375" style="54" bestFit="1" customWidth="1"/>
    <col min="10759" max="10759" width="9.85546875" style="54" bestFit="1" customWidth="1"/>
    <col min="10760" max="10760" width="46.7109375" style="54" customWidth="1"/>
    <col min="10761" max="10761" width="9.85546875" style="54" bestFit="1" customWidth="1"/>
    <col min="10762" max="10762" width="8.7109375" style="54" bestFit="1" customWidth="1"/>
    <col min="10763" max="10764" width="9.85546875" style="54" bestFit="1" customWidth="1"/>
    <col min="10765" max="10765" width="8.7109375" style="54" bestFit="1" customWidth="1"/>
    <col min="10766" max="10768" width="10.7109375" style="54" bestFit="1" customWidth="1"/>
    <col min="10769" max="10769" width="46.7109375" style="54" customWidth="1"/>
    <col min="10770" max="10776" width="10.7109375" style="54" bestFit="1" customWidth="1"/>
    <col min="10777" max="10777" width="11.140625" style="54" bestFit="1" customWidth="1"/>
    <col min="10778" max="10784" width="0" style="54" hidden="1" customWidth="1"/>
    <col min="10785" max="10785" width="11.140625" style="54" bestFit="1" customWidth="1"/>
    <col min="10786" max="10786" width="11.140625" style="54" customWidth="1"/>
    <col min="10787" max="10788" width="11.140625" style="54" bestFit="1" customWidth="1"/>
    <col min="10789" max="11006" width="9.140625" style="54"/>
    <col min="11007" max="11007" width="46.7109375" style="54" customWidth="1"/>
    <col min="11008" max="11009" width="7.85546875" style="54" bestFit="1" customWidth="1"/>
    <col min="11010" max="11010" width="9.7109375" style="54" bestFit="1" customWidth="1"/>
    <col min="11011" max="11014" width="8.7109375" style="54" bestFit="1" customWidth="1"/>
    <col min="11015" max="11015" width="9.85546875" style="54" bestFit="1" customWidth="1"/>
    <col min="11016" max="11016" width="46.7109375" style="54" customWidth="1"/>
    <col min="11017" max="11017" width="9.85546875" style="54" bestFit="1" customWidth="1"/>
    <col min="11018" max="11018" width="8.7109375" style="54" bestFit="1" customWidth="1"/>
    <col min="11019" max="11020" width="9.85546875" style="54" bestFit="1" customWidth="1"/>
    <col min="11021" max="11021" width="8.7109375" style="54" bestFit="1" customWidth="1"/>
    <col min="11022" max="11024" width="10.7109375" style="54" bestFit="1" customWidth="1"/>
    <col min="11025" max="11025" width="46.7109375" style="54" customWidth="1"/>
    <col min="11026" max="11032" width="10.7109375" style="54" bestFit="1" customWidth="1"/>
    <col min="11033" max="11033" width="11.140625" style="54" bestFit="1" customWidth="1"/>
    <col min="11034" max="11040" width="0" style="54" hidden="1" customWidth="1"/>
    <col min="11041" max="11041" width="11.140625" style="54" bestFit="1" customWidth="1"/>
    <col min="11042" max="11042" width="11.140625" style="54" customWidth="1"/>
    <col min="11043" max="11044" width="11.140625" style="54" bestFit="1" customWidth="1"/>
    <col min="11045" max="11262" width="9.140625" style="54"/>
    <col min="11263" max="11263" width="46.7109375" style="54" customWidth="1"/>
    <col min="11264" max="11265" width="7.85546875" style="54" bestFit="1" customWidth="1"/>
    <col min="11266" max="11266" width="9.7109375" style="54" bestFit="1" customWidth="1"/>
    <col min="11267" max="11270" width="8.7109375" style="54" bestFit="1" customWidth="1"/>
    <col min="11271" max="11271" width="9.85546875" style="54" bestFit="1" customWidth="1"/>
    <col min="11272" max="11272" width="46.7109375" style="54" customWidth="1"/>
    <col min="11273" max="11273" width="9.85546875" style="54" bestFit="1" customWidth="1"/>
    <col min="11274" max="11274" width="8.7109375" style="54" bestFit="1" customWidth="1"/>
    <col min="11275" max="11276" width="9.85546875" style="54" bestFit="1" customWidth="1"/>
    <col min="11277" max="11277" width="8.7109375" style="54" bestFit="1" customWidth="1"/>
    <col min="11278" max="11280" width="10.7109375" style="54" bestFit="1" customWidth="1"/>
    <col min="11281" max="11281" width="46.7109375" style="54" customWidth="1"/>
    <col min="11282" max="11288" width="10.7109375" style="54" bestFit="1" customWidth="1"/>
    <col min="11289" max="11289" width="11.140625" style="54" bestFit="1" customWidth="1"/>
    <col min="11290" max="11296" width="0" style="54" hidden="1" customWidth="1"/>
    <col min="11297" max="11297" width="11.140625" style="54" bestFit="1" customWidth="1"/>
    <col min="11298" max="11298" width="11.140625" style="54" customWidth="1"/>
    <col min="11299" max="11300" width="11.140625" style="54" bestFit="1" customWidth="1"/>
    <col min="11301" max="11518" width="9.140625" style="54"/>
    <col min="11519" max="11519" width="46.7109375" style="54" customWidth="1"/>
    <col min="11520" max="11521" width="7.85546875" style="54" bestFit="1" customWidth="1"/>
    <col min="11522" max="11522" width="9.7109375" style="54" bestFit="1" customWidth="1"/>
    <col min="11523" max="11526" width="8.7109375" style="54" bestFit="1" customWidth="1"/>
    <col min="11527" max="11527" width="9.85546875" style="54" bestFit="1" customWidth="1"/>
    <col min="11528" max="11528" width="46.7109375" style="54" customWidth="1"/>
    <col min="11529" max="11529" width="9.85546875" style="54" bestFit="1" customWidth="1"/>
    <col min="11530" max="11530" width="8.7109375" style="54" bestFit="1" customWidth="1"/>
    <col min="11531" max="11532" width="9.85546875" style="54" bestFit="1" customWidth="1"/>
    <col min="11533" max="11533" width="8.7109375" style="54" bestFit="1" customWidth="1"/>
    <col min="11534" max="11536" width="10.7109375" style="54" bestFit="1" customWidth="1"/>
    <col min="11537" max="11537" width="46.7109375" style="54" customWidth="1"/>
    <col min="11538" max="11544" width="10.7109375" style="54" bestFit="1" customWidth="1"/>
    <col min="11545" max="11545" width="11.140625" style="54" bestFit="1" customWidth="1"/>
    <col min="11546" max="11552" width="0" style="54" hidden="1" customWidth="1"/>
    <col min="11553" max="11553" width="11.140625" style="54" bestFit="1" customWidth="1"/>
    <col min="11554" max="11554" width="11.140625" style="54" customWidth="1"/>
    <col min="11555" max="11556" width="11.140625" style="54" bestFit="1" customWidth="1"/>
    <col min="11557" max="11774" width="9.140625" style="54"/>
    <col min="11775" max="11775" width="46.7109375" style="54" customWidth="1"/>
    <col min="11776" max="11777" width="7.85546875" style="54" bestFit="1" customWidth="1"/>
    <col min="11778" max="11778" width="9.7109375" style="54" bestFit="1" customWidth="1"/>
    <col min="11779" max="11782" width="8.7109375" style="54" bestFit="1" customWidth="1"/>
    <col min="11783" max="11783" width="9.85546875" style="54" bestFit="1" customWidth="1"/>
    <col min="11784" max="11784" width="46.7109375" style="54" customWidth="1"/>
    <col min="11785" max="11785" width="9.85546875" style="54" bestFit="1" customWidth="1"/>
    <col min="11786" max="11786" width="8.7109375" style="54" bestFit="1" customWidth="1"/>
    <col min="11787" max="11788" width="9.85546875" style="54" bestFit="1" customWidth="1"/>
    <col min="11789" max="11789" width="8.7109375" style="54" bestFit="1" customWidth="1"/>
    <col min="11790" max="11792" width="10.7109375" style="54" bestFit="1" customWidth="1"/>
    <col min="11793" max="11793" width="46.7109375" style="54" customWidth="1"/>
    <col min="11794" max="11800" width="10.7109375" style="54" bestFit="1" customWidth="1"/>
    <col min="11801" max="11801" width="11.140625" style="54" bestFit="1" customWidth="1"/>
    <col min="11802" max="11808" width="0" style="54" hidden="1" customWidth="1"/>
    <col min="11809" max="11809" width="11.140625" style="54" bestFit="1" customWidth="1"/>
    <col min="11810" max="11810" width="11.140625" style="54" customWidth="1"/>
    <col min="11811" max="11812" width="11.140625" style="54" bestFit="1" customWidth="1"/>
    <col min="11813" max="12030" width="9.140625" style="54"/>
    <col min="12031" max="12031" width="46.7109375" style="54" customWidth="1"/>
    <col min="12032" max="12033" width="7.85546875" style="54" bestFit="1" customWidth="1"/>
    <col min="12034" max="12034" width="9.7109375" style="54" bestFit="1" customWidth="1"/>
    <col min="12035" max="12038" width="8.7109375" style="54" bestFit="1" customWidth="1"/>
    <col min="12039" max="12039" width="9.85546875" style="54" bestFit="1" customWidth="1"/>
    <col min="12040" max="12040" width="46.7109375" style="54" customWidth="1"/>
    <col min="12041" max="12041" width="9.85546875" style="54" bestFit="1" customWidth="1"/>
    <col min="12042" max="12042" width="8.7109375" style="54" bestFit="1" customWidth="1"/>
    <col min="12043" max="12044" width="9.85546875" style="54" bestFit="1" customWidth="1"/>
    <col min="12045" max="12045" width="8.7109375" style="54" bestFit="1" customWidth="1"/>
    <col min="12046" max="12048" width="10.7109375" style="54" bestFit="1" customWidth="1"/>
    <col min="12049" max="12049" width="46.7109375" style="54" customWidth="1"/>
    <col min="12050" max="12056" width="10.7109375" style="54" bestFit="1" customWidth="1"/>
    <col min="12057" max="12057" width="11.140625" style="54" bestFit="1" customWidth="1"/>
    <col min="12058" max="12064" width="0" style="54" hidden="1" customWidth="1"/>
    <col min="12065" max="12065" width="11.140625" style="54" bestFit="1" customWidth="1"/>
    <col min="12066" max="12066" width="11.140625" style="54" customWidth="1"/>
    <col min="12067" max="12068" width="11.140625" style="54" bestFit="1" customWidth="1"/>
    <col min="12069" max="12286" width="9.140625" style="54"/>
    <col min="12287" max="12287" width="46.7109375" style="54" customWidth="1"/>
    <col min="12288" max="12289" width="7.85546875" style="54" bestFit="1" customWidth="1"/>
    <col min="12290" max="12290" width="9.7109375" style="54" bestFit="1" customWidth="1"/>
    <col min="12291" max="12294" width="8.7109375" style="54" bestFit="1" customWidth="1"/>
    <col min="12295" max="12295" width="9.85546875" style="54" bestFit="1" customWidth="1"/>
    <col min="12296" max="12296" width="46.7109375" style="54" customWidth="1"/>
    <col min="12297" max="12297" width="9.85546875" style="54" bestFit="1" customWidth="1"/>
    <col min="12298" max="12298" width="8.7109375" style="54" bestFit="1" customWidth="1"/>
    <col min="12299" max="12300" width="9.85546875" style="54" bestFit="1" customWidth="1"/>
    <col min="12301" max="12301" width="8.7109375" style="54" bestFit="1" customWidth="1"/>
    <col min="12302" max="12304" width="10.7109375" style="54" bestFit="1" customWidth="1"/>
    <col min="12305" max="12305" width="46.7109375" style="54" customWidth="1"/>
    <col min="12306" max="12312" width="10.7109375" style="54" bestFit="1" customWidth="1"/>
    <col min="12313" max="12313" width="11.140625" style="54" bestFit="1" customWidth="1"/>
    <col min="12314" max="12320" width="0" style="54" hidden="1" customWidth="1"/>
    <col min="12321" max="12321" width="11.140625" style="54" bestFit="1" customWidth="1"/>
    <col min="12322" max="12322" width="11.140625" style="54" customWidth="1"/>
    <col min="12323" max="12324" width="11.140625" style="54" bestFit="1" customWidth="1"/>
    <col min="12325" max="12542" width="9.140625" style="54"/>
    <col min="12543" max="12543" width="46.7109375" style="54" customWidth="1"/>
    <col min="12544" max="12545" width="7.85546875" style="54" bestFit="1" customWidth="1"/>
    <col min="12546" max="12546" width="9.7109375" style="54" bestFit="1" customWidth="1"/>
    <col min="12547" max="12550" width="8.7109375" style="54" bestFit="1" customWidth="1"/>
    <col min="12551" max="12551" width="9.85546875" style="54" bestFit="1" customWidth="1"/>
    <col min="12552" max="12552" width="46.7109375" style="54" customWidth="1"/>
    <col min="12553" max="12553" width="9.85546875" style="54" bestFit="1" customWidth="1"/>
    <col min="12554" max="12554" width="8.7109375" style="54" bestFit="1" customWidth="1"/>
    <col min="12555" max="12556" width="9.85546875" style="54" bestFit="1" customWidth="1"/>
    <col min="12557" max="12557" width="8.7109375" style="54" bestFit="1" customWidth="1"/>
    <col min="12558" max="12560" width="10.7109375" style="54" bestFit="1" customWidth="1"/>
    <col min="12561" max="12561" width="46.7109375" style="54" customWidth="1"/>
    <col min="12562" max="12568" width="10.7109375" style="54" bestFit="1" customWidth="1"/>
    <col min="12569" max="12569" width="11.140625" style="54" bestFit="1" customWidth="1"/>
    <col min="12570" max="12576" width="0" style="54" hidden="1" customWidth="1"/>
    <col min="12577" max="12577" width="11.140625" style="54" bestFit="1" customWidth="1"/>
    <col min="12578" max="12578" width="11.140625" style="54" customWidth="1"/>
    <col min="12579" max="12580" width="11.140625" style="54" bestFit="1" customWidth="1"/>
    <col min="12581" max="12798" width="9.140625" style="54"/>
    <col min="12799" max="12799" width="46.7109375" style="54" customWidth="1"/>
    <col min="12800" max="12801" width="7.85546875" style="54" bestFit="1" customWidth="1"/>
    <col min="12802" max="12802" width="9.7109375" style="54" bestFit="1" customWidth="1"/>
    <col min="12803" max="12806" width="8.7109375" style="54" bestFit="1" customWidth="1"/>
    <col min="12807" max="12807" width="9.85546875" style="54" bestFit="1" customWidth="1"/>
    <col min="12808" max="12808" width="46.7109375" style="54" customWidth="1"/>
    <col min="12809" max="12809" width="9.85546875" style="54" bestFit="1" customWidth="1"/>
    <col min="12810" max="12810" width="8.7109375" style="54" bestFit="1" customWidth="1"/>
    <col min="12811" max="12812" width="9.85546875" style="54" bestFit="1" customWidth="1"/>
    <col min="12813" max="12813" width="8.7109375" style="54" bestFit="1" customWidth="1"/>
    <col min="12814" max="12816" width="10.7109375" style="54" bestFit="1" customWidth="1"/>
    <col min="12817" max="12817" width="46.7109375" style="54" customWidth="1"/>
    <col min="12818" max="12824" width="10.7109375" style="54" bestFit="1" customWidth="1"/>
    <col min="12825" max="12825" width="11.140625" style="54" bestFit="1" customWidth="1"/>
    <col min="12826" max="12832" width="0" style="54" hidden="1" customWidth="1"/>
    <col min="12833" max="12833" width="11.140625" style="54" bestFit="1" customWidth="1"/>
    <col min="12834" max="12834" width="11.140625" style="54" customWidth="1"/>
    <col min="12835" max="12836" width="11.140625" style="54" bestFit="1" customWidth="1"/>
    <col min="12837" max="13054" width="9.140625" style="54"/>
    <col min="13055" max="13055" width="46.7109375" style="54" customWidth="1"/>
    <col min="13056" max="13057" width="7.85546875" style="54" bestFit="1" customWidth="1"/>
    <col min="13058" max="13058" width="9.7109375" style="54" bestFit="1" customWidth="1"/>
    <col min="13059" max="13062" width="8.7109375" style="54" bestFit="1" customWidth="1"/>
    <col min="13063" max="13063" width="9.85546875" style="54" bestFit="1" customWidth="1"/>
    <col min="13064" max="13064" width="46.7109375" style="54" customWidth="1"/>
    <col min="13065" max="13065" width="9.85546875" style="54" bestFit="1" customWidth="1"/>
    <col min="13066" max="13066" width="8.7109375" style="54" bestFit="1" customWidth="1"/>
    <col min="13067" max="13068" width="9.85546875" style="54" bestFit="1" customWidth="1"/>
    <col min="13069" max="13069" width="8.7109375" style="54" bestFit="1" customWidth="1"/>
    <col min="13070" max="13072" width="10.7109375" style="54" bestFit="1" customWidth="1"/>
    <col min="13073" max="13073" width="46.7109375" style="54" customWidth="1"/>
    <col min="13074" max="13080" width="10.7109375" style="54" bestFit="1" customWidth="1"/>
    <col min="13081" max="13081" width="11.140625" style="54" bestFit="1" customWidth="1"/>
    <col min="13082" max="13088" width="0" style="54" hidden="1" customWidth="1"/>
    <col min="13089" max="13089" width="11.140625" style="54" bestFit="1" customWidth="1"/>
    <col min="13090" max="13090" width="11.140625" style="54" customWidth="1"/>
    <col min="13091" max="13092" width="11.140625" style="54" bestFit="1" customWidth="1"/>
    <col min="13093" max="13310" width="9.140625" style="54"/>
    <col min="13311" max="13311" width="46.7109375" style="54" customWidth="1"/>
    <col min="13312" max="13313" width="7.85546875" style="54" bestFit="1" customWidth="1"/>
    <col min="13314" max="13314" width="9.7109375" style="54" bestFit="1" customWidth="1"/>
    <col min="13315" max="13318" width="8.7109375" style="54" bestFit="1" customWidth="1"/>
    <col min="13319" max="13319" width="9.85546875" style="54" bestFit="1" customWidth="1"/>
    <col min="13320" max="13320" width="46.7109375" style="54" customWidth="1"/>
    <col min="13321" max="13321" width="9.85546875" style="54" bestFit="1" customWidth="1"/>
    <col min="13322" max="13322" width="8.7109375" style="54" bestFit="1" customWidth="1"/>
    <col min="13323" max="13324" width="9.85546875" style="54" bestFit="1" customWidth="1"/>
    <col min="13325" max="13325" width="8.7109375" style="54" bestFit="1" customWidth="1"/>
    <col min="13326" max="13328" width="10.7109375" style="54" bestFit="1" customWidth="1"/>
    <col min="13329" max="13329" width="46.7109375" style="54" customWidth="1"/>
    <col min="13330" max="13336" width="10.7109375" style="54" bestFit="1" customWidth="1"/>
    <col min="13337" max="13337" width="11.140625" style="54" bestFit="1" customWidth="1"/>
    <col min="13338" max="13344" width="0" style="54" hidden="1" customWidth="1"/>
    <col min="13345" max="13345" width="11.140625" style="54" bestFit="1" customWidth="1"/>
    <col min="13346" max="13346" width="11.140625" style="54" customWidth="1"/>
    <col min="13347" max="13348" width="11.140625" style="54" bestFit="1" customWidth="1"/>
    <col min="13349" max="13566" width="9.140625" style="54"/>
    <col min="13567" max="13567" width="46.7109375" style="54" customWidth="1"/>
    <col min="13568" max="13569" width="7.85546875" style="54" bestFit="1" customWidth="1"/>
    <col min="13570" max="13570" width="9.7109375" style="54" bestFit="1" customWidth="1"/>
    <col min="13571" max="13574" width="8.7109375" style="54" bestFit="1" customWidth="1"/>
    <col min="13575" max="13575" width="9.85546875" style="54" bestFit="1" customWidth="1"/>
    <col min="13576" max="13576" width="46.7109375" style="54" customWidth="1"/>
    <col min="13577" max="13577" width="9.85546875" style="54" bestFit="1" customWidth="1"/>
    <col min="13578" max="13578" width="8.7109375" style="54" bestFit="1" customWidth="1"/>
    <col min="13579" max="13580" width="9.85546875" style="54" bestFit="1" customWidth="1"/>
    <col min="13581" max="13581" width="8.7109375" style="54" bestFit="1" customWidth="1"/>
    <col min="13582" max="13584" width="10.7109375" style="54" bestFit="1" customWidth="1"/>
    <col min="13585" max="13585" width="46.7109375" style="54" customWidth="1"/>
    <col min="13586" max="13592" width="10.7109375" style="54" bestFit="1" customWidth="1"/>
    <col min="13593" max="13593" width="11.140625" style="54" bestFit="1" customWidth="1"/>
    <col min="13594" max="13600" width="0" style="54" hidden="1" customWidth="1"/>
    <col min="13601" max="13601" width="11.140625" style="54" bestFit="1" customWidth="1"/>
    <col min="13602" max="13602" width="11.140625" style="54" customWidth="1"/>
    <col min="13603" max="13604" width="11.140625" style="54" bestFit="1" customWidth="1"/>
    <col min="13605" max="13822" width="9.140625" style="54"/>
    <col min="13823" max="13823" width="46.7109375" style="54" customWidth="1"/>
    <col min="13824" max="13825" width="7.85546875" style="54" bestFit="1" customWidth="1"/>
    <col min="13826" max="13826" width="9.7109375" style="54" bestFit="1" customWidth="1"/>
    <col min="13827" max="13830" width="8.7109375" style="54" bestFit="1" customWidth="1"/>
    <col min="13831" max="13831" width="9.85546875" style="54" bestFit="1" customWidth="1"/>
    <col min="13832" max="13832" width="46.7109375" style="54" customWidth="1"/>
    <col min="13833" max="13833" width="9.85546875" style="54" bestFit="1" customWidth="1"/>
    <col min="13834" max="13834" width="8.7109375" style="54" bestFit="1" customWidth="1"/>
    <col min="13835" max="13836" width="9.85546875" style="54" bestFit="1" customWidth="1"/>
    <col min="13837" max="13837" width="8.7109375" style="54" bestFit="1" customWidth="1"/>
    <col min="13838" max="13840" width="10.7109375" style="54" bestFit="1" customWidth="1"/>
    <col min="13841" max="13841" width="46.7109375" style="54" customWidth="1"/>
    <col min="13842" max="13848" width="10.7109375" style="54" bestFit="1" customWidth="1"/>
    <col min="13849" max="13849" width="11.140625" style="54" bestFit="1" customWidth="1"/>
    <col min="13850" max="13856" width="0" style="54" hidden="1" customWidth="1"/>
    <col min="13857" max="13857" width="11.140625" style="54" bestFit="1" customWidth="1"/>
    <col min="13858" max="13858" width="11.140625" style="54" customWidth="1"/>
    <col min="13859" max="13860" width="11.140625" style="54" bestFit="1" customWidth="1"/>
    <col min="13861" max="14078" width="9.140625" style="54"/>
    <col min="14079" max="14079" width="46.7109375" style="54" customWidth="1"/>
    <col min="14080" max="14081" width="7.85546875" style="54" bestFit="1" customWidth="1"/>
    <col min="14082" max="14082" width="9.7109375" style="54" bestFit="1" customWidth="1"/>
    <col min="14083" max="14086" width="8.7109375" style="54" bestFit="1" customWidth="1"/>
    <col min="14087" max="14087" width="9.85546875" style="54" bestFit="1" customWidth="1"/>
    <col min="14088" max="14088" width="46.7109375" style="54" customWidth="1"/>
    <col min="14089" max="14089" width="9.85546875" style="54" bestFit="1" customWidth="1"/>
    <col min="14090" max="14090" width="8.7109375" style="54" bestFit="1" customWidth="1"/>
    <col min="14091" max="14092" width="9.85546875" style="54" bestFit="1" customWidth="1"/>
    <col min="14093" max="14093" width="8.7109375" style="54" bestFit="1" customWidth="1"/>
    <col min="14094" max="14096" width="10.7109375" style="54" bestFit="1" customWidth="1"/>
    <col min="14097" max="14097" width="46.7109375" style="54" customWidth="1"/>
    <col min="14098" max="14104" width="10.7109375" style="54" bestFit="1" customWidth="1"/>
    <col min="14105" max="14105" width="11.140625" style="54" bestFit="1" customWidth="1"/>
    <col min="14106" max="14112" width="0" style="54" hidden="1" customWidth="1"/>
    <col min="14113" max="14113" width="11.140625" style="54" bestFit="1" customWidth="1"/>
    <col min="14114" max="14114" width="11.140625" style="54" customWidth="1"/>
    <col min="14115" max="14116" width="11.140625" style="54" bestFit="1" customWidth="1"/>
    <col min="14117" max="14334" width="9.140625" style="54"/>
    <col min="14335" max="14335" width="46.7109375" style="54" customWidth="1"/>
    <col min="14336" max="14337" width="7.85546875" style="54" bestFit="1" customWidth="1"/>
    <col min="14338" max="14338" width="9.7109375" style="54" bestFit="1" customWidth="1"/>
    <col min="14339" max="14342" width="8.7109375" style="54" bestFit="1" customWidth="1"/>
    <col min="14343" max="14343" width="9.85546875" style="54" bestFit="1" customWidth="1"/>
    <col min="14344" max="14344" width="46.7109375" style="54" customWidth="1"/>
    <col min="14345" max="14345" width="9.85546875" style="54" bestFit="1" customWidth="1"/>
    <col min="14346" max="14346" width="8.7109375" style="54" bestFit="1" customWidth="1"/>
    <col min="14347" max="14348" width="9.85546875" style="54" bestFit="1" customWidth="1"/>
    <col min="14349" max="14349" width="8.7109375" style="54" bestFit="1" customWidth="1"/>
    <col min="14350" max="14352" width="10.7109375" style="54" bestFit="1" customWidth="1"/>
    <col min="14353" max="14353" width="46.7109375" style="54" customWidth="1"/>
    <col min="14354" max="14360" width="10.7109375" style="54" bestFit="1" customWidth="1"/>
    <col min="14361" max="14361" width="11.140625" style="54" bestFit="1" customWidth="1"/>
    <col min="14362" max="14368" width="0" style="54" hidden="1" customWidth="1"/>
    <col min="14369" max="14369" width="11.140625" style="54" bestFit="1" customWidth="1"/>
    <col min="14370" max="14370" width="11.140625" style="54" customWidth="1"/>
    <col min="14371" max="14372" width="11.140625" style="54" bestFit="1" customWidth="1"/>
    <col min="14373" max="14590" width="9.140625" style="54"/>
    <col min="14591" max="14591" width="46.7109375" style="54" customWidth="1"/>
    <col min="14592" max="14593" width="7.85546875" style="54" bestFit="1" customWidth="1"/>
    <col min="14594" max="14594" width="9.7109375" style="54" bestFit="1" customWidth="1"/>
    <col min="14595" max="14598" width="8.7109375" style="54" bestFit="1" customWidth="1"/>
    <col min="14599" max="14599" width="9.85546875" style="54" bestFit="1" customWidth="1"/>
    <col min="14600" max="14600" width="46.7109375" style="54" customWidth="1"/>
    <col min="14601" max="14601" width="9.85546875" style="54" bestFit="1" customWidth="1"/>
    <col min="14602" max="14602" width="8.7109375" style="54" bestFit="1" customWidth="1"/>
    <col min="14603" max="14604" width="9.85546875" style="54" bestFit="1" customWidth="1"/>
    <col min="14605" max="14605" width="8.7109375" style="54" bestFit="1" customWidth="1"/>
    <col min="14606" max="14608" width="10.7109375" style="54" bestFit="1" customWidth="1"/>
    <col min="14609" max="14609" width="46.7109375" style="54" customWidth="1"/>
    <col min="14610" max="14616" width="10.7109375" style="54" bestFit="1" customWidth="1"/>
    <col min="14617" max="14617" width="11.140625" style="54" bestFit="1" customWidth="1"/>
    <col min="14618" max="14624" width="0" style="54" hidden="1" customWidth="1"/>
    <col min="14625" max="14625" width="11.140625" style="54" bestFit="1" customWidth="1"/>
    <col min="14626" max="14626" width="11.140625" style="54" customWidth="1"/>
    <col min="14627" max="14628" width="11.140625" style="54" bestFit="1" customWidth="1"/>
    <col min="14629" max="14846" width="9.140625" style="54"/>
    <col min="14847" max="14847" width="46.7109375" style="54" customWidth="1"/>
    <col min="14848" max="14849" width="7.85546875" style="54" bestFit="1" customWidth="1"/>
    <col min="14850" max="14850" width="9.7109375" style="54" bestFit="1" customWidth="1"/>
    <col min="14851" max="14854" width="8.7109375" style="54" bestFit="1" customWidth="1"/>
    <col min="14855" max="14855" width="9.85546875" style="54" bestFit="1" customWidth="1"/>
    <col min="14856" max="14856" width="46.7109375" style="54" customWidth="1"/>
    <col min="14857" max="14857" width="9.85546875" style="54" bestFit="1" customWidth="1"/>
    <col min="14858" max="14858" width="8.7109375" style="54" bestFit="1" customWidth="1"/>
    <col min="14859" max="14860" width="9.85546875" style="54" bestFit="1" customWidth="1"/>
    <col min="14861" max="14861" width="8.7109375" style="54" bestFit="1" customWidth="1"/>
    <col min="14862" max="14864" width="10.7109375" style="54" bestFit="1" customWidth="1"/>
    <col min="14865" max="14865" width="46.7109375" style="54" customWidth="1"/>
    <col min="14866" max="14872" width="10.7109375" style="54" bestFit="1" customWidth="1"/>
    <col min="14873" max="14873" width="11.140625" style="54" bestFit="1" customWidth="1"/>
    <col min="14874" max="14880" width="0" style="54" hidden="1" customWidth="1"/>
    <col min="14881" max="14881" width="11.140625" style="54" bestFit="1" customWidth="1"/>
    <col min="14882" max="14882" width="11.140625" style="54" customWidth="1"/>
    <col min="14883" max="14884" width="11.140625" style="54" bestFit="1" customWidth="1"/>
    <col min="14885" max="15102" width="9.140625" style="54"/>
    <col min="15103" max="15103" width="46.7109375" style="54" customWidth="1"/>
    <col min="15104" max="15105" width="7.85546875" style="54" bestFit="1" customWidth="1"/>
    <col min="15106" max="15106" width="9.7109375" style="54" bestFit="1" customWidth="1"/>
    <col min="15107" max="15110" width="8.7109375" style="54" bestFit="1" customWidth="1"/>
    <col min="15111" max="15111" width="9.85546875" style="54" bestFit="1" customWidth="1"/>
    <col min="15112" max="15112" width="46.7109375" style="54" customWidth="1"/>
    <col min="15113" max="15113" width="9.85546875" style="54" bestFit="1" customWidth="1"/>
    <col min="15114" max="15114" width="8.7109375" style="54" bestFit="1" customWidth="1"/>
    <col min="15115" max="15116" width="9.85546875" style="54" bestFit="1" customWidth="1"/>
    <col min="15117" max="15117" width="8.7109375" style="54" bestFit="1" customWidth="1"/>
    <col min="15118" max="15120" width="10.7109375" style="54" bestFit="1" customWidth="1"/>
    <col min="15121" max="15121" width="46.7109375" style="54" customWidth="1"/>
    <col min="15122" max="15128" width="10.7109375" style="54" bestFit="1" customWidth="1"/>
    <col min="15129" max="15129" width="11.140625" style="54" bestFit="1" customWidth="1"/>
    <col min="15130" max="15136" width="0" style="54" hidden="1" customWidth="1"/>
    <col min="15137" max="15137" width="11.140625" style="54" bestFit="1" customWidth="1"/>
    <col min="15138" max="15138" width="11.140625" style="54" customWidth="1"/>
    <col min="15139" max="15140" width="11.140625" style="54" bestFit="1" customWidth="1"/>
    <col min="15141" max="15358" width="9.140625" style="54"/>
    <col min="15359" max="15359" width="46.7109375" style="54" customWidth="1"/>
    <col min="15360" max="15361" width="7.85546875" style="54" bestFit="1" customWidth="1"/>
    <col min="15362" max="15362" width="9.7109375" style="54" bestFit="1" customWidth="1"/>
    <col min="15363" max="15366" width="8.7109375" style="54" bestFit="1" customWidth="1"/>
    <col min="15367" max="15367" width="9.85546875" style="54" bestFit="1" customWidth="1"/>
    <col min="15368" max="15368" width="46.7109375" style="54" customWidth="1"/>
    <col min="15369" max="15369" width="9.85546875" style="54" bestFit="1" customWidth="1"/>
    <col min="15370" max="15370" width="8.7109375" style="54" bestFit="1" customWidth="1"/>
    <col min="15371" max="15372" width="9.85546875" style="54" bestFit="1" customWidth="1"/>
    <col min="15373" max="15373" width="8.7109375" style="54" bestFit="1" customWidth="1"/>
    <col min="15374" max="15376" width="10.7109375" style="54" bestFit="1" customWidth="1"/>
    <col min="15377" max="15377" width="46.7109375" style="54" customWidth="1"/>
    <col min="15378" max="15384" width="10.7109375" style="54" bestFit="1" customWidth="1"/>
    <col min="15385" max="15385" width="11.140625" style="54" bestFit="1" customWidth="1"/>
    <col min="15386" max="15392" width="0" style="54" hidden="1" customWidth="1"/>
    <col min="15393" max="15393" width="11.140625" style="54" bestFit="1" customWidth="1"/>
    <col min="15394" max="15394" width="11.140625" style="54" customWidth="1"/>
    <col min="15395" max="15396" width="11.140625" style="54" bestFit="1" customWidth="1"/>
    <col min="15397" max="15614" width="9.140625" style="54"/>
    <col min="15615" max="15615" width="46.7109375" style="54" customWidth="1"/>
    <col min="15616" max="15617" width="7.85546875" style="54" bestFit="1" customWidth="1"/>
    <col min="15618" max="15618" width="9.7109375" style="54" bestFit="1" customWidth="1"/>
    <col min="15619" max="15622" width="8.7109375" style="54" bestFit="1" customWidth="1"/>
    <col min="15623" max="15623" width="9.85546875" style="54" bestFit="1" customWidth="1"/>
    <col min="15624" max="15624" width="46.7109375" style="54" customWidth="1"/>
    <col min="15625" max="15625" width="9.85546875" style="54" bestFit="1" customWidth="1"/>
    <col min="15626" max="15626" width="8.7109375" style="54" bestFit="1" customWidth="1"/>
    <col min="15627" max="15628" width="9.85546875" style="54" bestFit="1" customWidth="1"/>
    <col min="15629" max="15629" width="8.7109375" style="54" bestFit="1" customWidth="1"/>
    <col min="15630" max="15632" width="10.7109375" style="54" bestFit="1" customWidth="1"/>
    <col min="15633" max="15633" width="46.7109375" style="54" customWidth="1"/>
    <col min="15634" max="15640" width="10.7109375" style="54" bestFit="1" customWidth="1"/>
    <col min="15641" max="15641" width="11.140625" style="54" bestFit="1" customWidth="1"/>
    <col min="15642" max="15648" width="0" style="54" hidden="1" customWidth="1"/>
    <col min="15649" max="15649" width="11.140625" style="54" bestFit="1" customWidth="1"/>
    <col min="15650" max="15650" width="11.140625" style="54" customWidth="1"/>
    <col min="15651" max="15652" width="11.140625" style="54" bestFit="1" customWidth="1"/>
    <col min="15653" max="15870" width="9.140625" style="54"/>
    <col min="15871" max="15871" width="46.7109375" style="54" customWidth="1"/>
    <col min="15872" max="15873" width="7.85546875" style="54" bestFit="1" customWidth="1"/>
    <col min="15874" max="15874" width="9.7109375" style="54" bestFit="1" customWidth="1"/>
    <col min="15875" max="15878" width="8.7109375" style="54" bestFit="1" customWidth="1"/>
    <col min="15879" max="15879" width="9.85546875" style="54" bestFit="1" customWidth="1"/>
    <col min="15880" max="15880" width="46.7109375" style="54" customWidth="1"/>
    <col min="15881" max="15881" width="9.85546875" style="54" bestFit="1" customWidth="1"/>
    <col min="15882" max="15882" width="8.7109375" style="54" bestFit="1" customWidth="1"/>
    <col min="15883" max="15884" width="9.85546875" style="54" bestFit="1" customWidth="1"/>
    <col min="15885" max="15885" width="8.7109375" style="54" bestFit="1" customWidth="1"/>
    <col min="15886" max="15888" width="10.7109375" style="54" bestFit="1" customWidth="1"/>
    <col min="15889" max="15889" width="46.7109375" style="54" customWidth="1"/>
    <col min="15890" max="15896" width="10.7109375" style="54" bestFit="1" customWidth="1"/>
    <col min="15897" max="15897" width="11.140625" style="54" bestFit="1" customWidth="1"/>
    <col min="15898" max="15904" width="0" style="54" hidden="1" customWidth="1"/>
    <col min="15905" max="15905" width="11.140625" style="54" bestFit="1" customWidth="1"/>
    <col min="15906" max="15906" width="11.140625" style="54" customWidth="1"/>
    <col min="15907" max="15908" width="11.140625" style="54" bestFit="1" customWidth="1"/>
    <col min="15909" max="16126" width="9.140625" style="54"/>
    <col min="16127" max="16127" width="46.7109375" style="54" customWidth="1"/>
    <col min="16128" max="16129" width="7.85546875" style="54" bestFit="1" customWidth="1"/>
    <col min="16130" max="16130" width="9.7109375" style="54" bestFit="1" customWidth="1"/>
    <col min="16131" max="16134" width="8.7109375" style="54" bestFit="1" customWidth="1"/>
    <col min="16135" max="16135" width="9.85546875" style="54" bestFit="1" customWidth="1"/>
    <col min="16136" max="16136" width="46.7109375" style="54" customWidth="1"/>
    <col min="16137" max="16137" width="9.85546875" style="54" bestFit="1" customWidth="1"/>
    <col min="16138" max="16138" width="8.7109375" style="54" bestFit="1" customWidth="1"/>
    <col min="16139" max="16140" width="9.85546875" style="54" bestFit="1" customWidth="1"/>
    <col min="16141" max="16141" width="8.7109375" style="54" bestFit="1" customWidth="1"/>
    <col min="16142" max="16144" width="10.7109375" style="54" bestFit="1" customWidth="1"/>
    <col min="16145" max="16145" width="46.7109375" style="54" customWidth="1"/>
    <col min="16146" max="16152" width="10.7109375" style="54" bestFit="1" customWidth="1"/>
    <col min="16153" max="16153" width="11.140625" style="54" bestFit="1" customWidth="1"/>
    <col min="16154" max="16160" width="0" style="54" hidden="1" customWidth="1"/>
    <col min="16161" max="16161" width="11.140625" style="54" bestFit="1" customWidth="1"/>
    <col min="16162" max="16162" width="11.140625" style="54" customWidth="1"/>
    <col min="16163" max="16164" width="11.140625" style="54" bestFit="1" customWidth="1"/>
    <col min="16165" max="16384" width="9.140625" style="54"/>
  </cols>
  <sheetData>
    <row r="1" spans="1:36" s="640" customFormat="1" ht="17.100000000000001" customHeight="1" thickBot="1">
      <c r="A1" s="723" t="s">
        <v>954</v>
      </c>
      <c r="B1" s="724"/>
      <c r="C1" s="724"/>
      <c r="D1" s="724"/>
      <c r="E1" s="724"/>
      <c r="G1" s="724"/>
      <c r="H1" s="724"/>
      <c r="I1" s="724"/>
      <c r="J1" s="724"/>
      <c r="K1" s="724"/>
      <c r="L1" s="724"/>
      <c r="M1" s="724"/>
      <c r="N1" s="724"/>
      <c r="O1" s="724"/>
      <c r="P1" s="724"/>
      <c r="Q1" s="724"/>
      <c r="R1" s="724"/>
      <c r="S1" s="724"/>
      <c r="T1" s="724"/>
      <c r="U1" s="724"/>
      <c r="V1" s="724"/>
      <c r="W1" s="724"/>
      <c r="X1" s="724"/>
      <c r="Y1" s="724"/>
      <c r="Z1" s="724"/>
    </row>
    <row r="2" spans="1:36">
      <c r="A2" s="725"/>
      <c r="B2" s="722"/>
      <c r="C2" s="722"/>
      <c r="D2" s="722"/>
      <c r="E2" s="722"/>
      <c r="F2" s="722"/>
      <c r="G2" s="722"/>
      <c r="H2" s="722"/>
      <c r="I2" s="722"/>
      <c r="J2" s="635"/>
      <c r="K2" s="635"/>
      <c r="L2" s="626"/>
      <c r="M2" s="626"/>
      <c r="N2" s="626"/>
      <c r="O2" s="626"/>
      <c r="P2" s="626"/>
      <c r="Q2" s="1279"/>
      <c r="R2" s="1305">
        <v>2009</v>
      </c>
      <c r="S2" s="1305"/>
      <c r="T2" s="1305"/>
      <c r="U2" s="1305"/>
      <c r="V2" s="1333">
        <v>2010</v>
      </c>
      <c r="W2" s="1334"/>
      <c r="X2" s="1334"/>
      <c r="Y2" s="1335"/>
      <c r="Z2" s="164"/>
      <c r="AB2" s="222"/>
      <c r="AC2" s="1336">
        <v>2009</v>
      </c>
      <c r="AD2" s="1337"/>
      <c r="AE2" s="1337"/>
      <c r="AF2" s="1338"/>
      <c r="AG2" s="1333">
        <v>2011</v>
      </c>
      <c r="AH2" s="1334"/>
      <c r="AI2" s="1334"/>
      <c r="AJ2" s="1335"/>
    </row>
    <row r="3" spans="1:36" ht="17.25" thickBot="1">
      <c r="A3" s="726" t="s">
        <v>557</v>
      </c>
      <c r="B3" s="374">
        <v>1993</v>
      </c>
      <c r="C3" s="374">
        <v>1994</v>
      </c>
      <c r="D3" s="374" t="s">
        <v>1020</v>
      </c>
      <c r="E3" s="374">
        <v>1996</v>
      </c>
      <c r="F3" s="374">
        <v>1997</v>
      </c>
      <c r="G3" s="374">
        <v>1998</v>
      </c>
      <c r="H3" s="374">
        <v>1999</v>
      </c>
      <c r="I3" s="374">
        <v>2000</v>
      </c>
      <c r="J3" s="165">
        <v>2001</v>
      </c>
      <c r="K3" s="165">
        <v>2002</v>
      </c>
      <c r="L3" s="374">
        <v>2003</v>
      </c>
      <c r="M3" s="374">
        <v>2004</v>
      </c>
      <c r="N3" s="374">
        <v>2005</v>
      </c>
      <c r="O3" s="374">
        <v>2006</v>
      </c>
      <c r="P3" s="374">
        <v>2007</v>
      </c>
      <c r="Q3" s="376">
        <v>2008</v>
      </c>
      <c r="R3" s="374" t="s">
        <v>656</v>
      </c>
      <c r="S3" s="374" t="s">
        <v>657</v>
      </c>
      <c r="T3" s="374" t="s">
        <v>658</v>
      </c>
      <c r="U3" s="376" t="s">
        <v>659</v>
      </c>
      <c r="V3" s="375" t="s">
        <v>656</v>
      </c>
      <c r="W3" s="374" t="s">
        <v>657</v>
      </c>
      <c r="X3" s="374" t="s">
        <v>658</v>
      </c>
      <c r="Y3" s="374" t="s">
        <v>659</v>
      </c>
      <c r="Z3" s="377"/>
      <c r="AB3" s="378">
        <v>39810</v>
      </c>
      <c r="AC3" s="379" t="s">
        <v>656</v>
      </c>
      <c r="AD3" s="380" t="s">
        <v>657</v>
      </c>
      <c r="AE3" s="380" t="s">
        <v>658</v>
      </c>
      <c r="AF3" s="381" t="s">
        <v>659</v>
      </c>
      <c r="AG3" s="375" t="s">
        <v>656</v>
      </c>
      <c r="AH3" s="374" t="s">
        <v>657</v>
      </c>
      <c r="AI3" s="374" t="s">
        <v>658</v>
      </c>
      <c r="AJ3" s="374" t="s">
        <v>659</v>
      </c>
    </row>
    <row r="4" spans="1:36" ht="21" customHeight="1">
      <c r="A4" s="727" t="s">
        <v>660</v>
      </c>
      <c r="B4" s="383">
        <v>6.4</v>
      </c>
      <c r="C4" s="383">
        <v>50.5</v>
      </c>
      <c r="D4" s="76">
        <v>71.326999999999998</v>
      </c>
      <c r="E4" s="76">
        <v>203.279</v>
      </c>
      <c r="F4" s="76">
        <v>99.5</v>
      </c>
      <c r="G4" s="76">
        <v>611.9</v>
      </c>
      <c r="H4" s="76">
        <v>404.5</v>
      </c>
      <c r="I4" s="76">
        <v>617.29999999999995</v>
      </c>
      <c r="J4" s="76">
        <v>2227.4</v>
      </c>
      <c r="K4" s="76">
        <v>740.9</v>
      </c>
      <c r="L4" s="384">
        <v>1064.9000000000001</v>
      </c>
      <c r="M4" s="384">
        <v>-9.3000000000000007</v>
      </c>
      <c r="N4" s="384">
        <v>-4232.58</v>
      </c>
      <c r="O4" s="385">
        <v>2976.81</v>
      </c>
      <c r="P4" s="385">
        <v>635.60100000000011</v>
      </c>
      <c r="Q4" s="385">
        <v>7239.9760000000006</v>
      </c>
      <c r="R4" s="187">
        <v>20311.3</v>
      </c>
      <c r="S4" s="187">
        <v>13539.009000000002</v>
      </c>
      <c r="T4" s="187">
        <v>12951.699999999999</v>
      </c>
      <c r="U4" s="385">
        <v>2398.2660000000001</v>
      </c>
      <c r="V4" s="187">
        <v>2889.2671999999998</v>
      </c>
      <c r="W4" s="187">
        <v>10470.978999999999</v>
      </c>
      <c r="X4" s="187">
        <v>2722.5929999999998</v>
      </c>
      <c r="Y4" s="401">
        <f>Y5+Y6+Y7</f>
        <v>5917.8</v>
      </c>
      <c r="Z4" s="945"/>
      <c r="AA4" s="344"/>
      <c r="AB4" s="946">
        <v>7239.9760000000006</v>
      </c>
      <c r="AC4" s="947">
        <v>20311.3</v>
      </c>
      <c r="AD4" s="947">
        <v>13539.009000000002</v>
      </c>
      <c r="AE4" s="948">
        <v>12290.648999999999</v>
      </c>
      <c r="AF4" s="948">
        <v>2398.2660000000001</v>
      </c>
      <c r="AG4" s="187">
        <f>AG5+AG6+AG7</f>
        <v>2217.6</v>
      </c>
      <c r="AH4" s="187">
        <f>AH5+AH6+AH7</f>
        <v>1657.6999999999998</v>
      </c>
      <c r="AI4" s="187">
        <f>AI5+AI6+AI7</f>
        <v>786.4</v>
      </c>
      <c r="AJ4" s="401">
        <f>AJ5+AJ6+AJ7</f>
        <v>2415.5</v>
      </c>
    </row>
    <row r="5" spans="1:36" ht="20.100000000000001" customHeight="1">
      <c r="A5" s="728" t="s">
        <v>661</v>
      </c>
      <c r="B5" s="383">
        <v>0.1</v>
      </c>
      <c r="C5" s="383">
        <v>0.2</v>
      </c>
      <c r="D5" s="76">
        <v>0.19800000000000001</v>
      </c>
      <c r="E5" s="76">
        <v>0.26600000000000001</v>
      </c>
      <c r="F5" s="76">
        <v>0.4</v>
      </c>
      <c r="G5" s="76">
        <v>0.8</v>
      </c>
      <c r="H5" s="76">
        <v>2.5</v>
      </c>
      <c r="I5" s="76">
        <v>2.1</v>
      </c>
      <c r="J5" s="76">
        <v>7.6</v>
      </c>
      <c r="K5" s="76">
        <v>1</v>
      </c>
      <c r="L5" s="76">
        <v>1.1000000000000001</v>
      </c>
      <c r="M5" s="202">
        <v>1</v>
      </c>
      <c r="N5" s="202">
        <v>0.92</v>
      </c>
      <c r="O5" s="385">
        <v>0.9</v>
      </c>
      <c r="P5" s="385">
        <v>1.508</v>
      </c>
      <c r="Q5" s="385">
        <v>1.2669999999999999</v>
      </c>
      <c r="R5" s="187">
        <v>0.79200000000000004</v>
      </c>
      <c r="S5" s="187">
        <v>0.64800000000000002</v>
      </c>
      <c r="T5" s="187">
        <v>1.2</v>
      </c>
      <c r="U5" s="385">
        <v>0.74199999999999999</v>
      </c>
      <c r="V5" s="187">
        <v>1.3562000000000001</v>
      </c>
      <c r="W5" s="187">
        <v>1.026</v>
      </c>
      <c r="X5" s="187">
        <v>0.78800000000000003</v>
      </c>
      <c r="Y5" s="187">
        <v>1</v>
      </c>
      <c r="Z5" s="945"/>
      <c r="AA5" s="344"/>
      <c r="AB5" s="946">
        <v>1.2669999999999999</v>
      </c>
      <c r="AC5" s="947">
        <v>0.79200000000000004</v>
      </c>
      <c r="AD5" s="947">
        <v>0.64800000000000002</v>
      </c>
      <c r="AE5" s="949">
        <v>1.085</v>
      </c>
      <c r="AF5" s="949">
        <v>0.74199999999999999</v>
      </c>
      <c r="AG5" s="187">
        <v>0.9</v>
      </c>
      <c r="AH5" s="187">
        <v>1.1000000000000001</v>
      </c>
      <c r="AI5" s="187">
        <v>1.4</v>
      </c>
      <c r="AJ5" s="187">
        <v>1.5</v>
      </c>
    </row>
    <row r="6" spans="1:36" ht="20.100000000000001" customHeight="1">
      <c r="A6" s="728" t="s">
        <v>662</v>
      </c>
      <c r="B6" s="383">
        <v>0</v>
      </c>
      <c r="C6" s="383">
        <v>15.4</v>
      </c>
      <c r="D6" s="76">
        <v>-2.2549999999999999</v>
      </c>
      <c r="E6" s="76">
        <v>6.0000000000000001E-3</v>
      </c>
      <c r="F6" s="76">
        <v>0</v>
      </c>
      <c r="G6" s="76">
        <v>0.1</v>
      </c>
      <c r="H6" s="76">
        <v>0</v>
      </c>
      <c r="I6" s="76">
        <v>43.7</v>
      </c>
      <c r="J6" s="76">
        <v>887.6</v>
      </c>
      <c r="K6" s="76">
        <v>0</v>
      </c>
      <c r="L6" s="76">
        <v>5.3</v>
      </c>
      <c r="M6" s="202">
        <v>1</v>
      </c>
      <c r="N6" s="202">
        <v>-4636</v>
      </c>
      <c r="O6" s="385">
        <v>3286.01</v>
      </c>
      <c r="P6" s="385">
        <v>-5133.6000000000004</v>
      </c>
      <c r="Q6" s="385">
        <v>2099.1680000000001</v>
      </c>
      <c r="R6" s="187">
        <v>9551.1119999999992</v>
      </c>
      <c r="S6" s="187">
        <v>5139.09</v>
      </c>
      <c r="T6" s="187">
        <v>541.70000000000005</v>
      </c>
      <c r="U6" s="385">
        <v>695.75900000000001</v>
      </c>
      <c r="V6" s="187">
        <v>566.72199999999998</v>
      </c>
      <c r="W6" s="187">
        <v>8455.0259999999998</v>
      </c>
      <c r="X6" s="187">
        <v>1326.191</v>
      </c>
      <c r="Y6" s="187">
        <v>1090.2</v>
      </c>
      <c r="Z6" s="945"/>
      <c r="AA6" s="344"/>
      <c r="AB6" s="946">
        <v>2099.1680000000001</v>
      </c>
      <c r="AC6" s="947">
        <v>9551.1119999999992</v>
      </c>
      <c r="AD6" s="947">
        <v>5139.09</v>
      </c>
      <c r="AE6" s="949">
        <v>541.89400000000001</v>
      </c>
      <c r="AF6" s="949">
        <v>695.75900000000001</v>
      </c>
      <c r="AG6" s="187">
        <v>456.3</v>
      </c>
      <c r="AH6" s="187">
        <v>668.3</v>
      </c>
      <c r="AI6" s="187">
        <v>-386.5</v>
      </c>
      <c r="AJ6" s="187">
        <v>1282.5999999999999</v>
      </c>
    </row>
    <row r="7" spans="1:36" ht="20.100000000000001" customHeight="1">
      <c r="A7" s="728" t="s">
        <v>663</v>
      </c>
      <c r="B7" s="383">
        <v>6.3</v>
      </c>
      <c r="C7" s="383">
        <v>34.9</v>
      </c>
      <c r="D7" s="76">
        <v>73.384</v>
      </c>
      <c r="E7" s="76">
        <v>203.00700000000001</v>
      </c>
      <c r="F7" s="76">
        <v>99.1</v>
      </c>
      <c r="G7" s="76">
        <v>611</v>
      </c>
      <c r="H7" s="76">
        <v>402</v>
      </c>
      <c r="I7" s="76">
        <v>571.5</v>
      </c>
      <c r="J7" s="76">
        <v>1332.2</v>
      </c>
      <c r="K7" s="76">
        <v>739.9</v>
      </c>
      <c r="L7" s="76">
        <v>1058.5</v>
      </c>
      <c r="M7" s="202">
        <v>-11.3</v>
      </c>
      <c r="N7" s="202">
        <v>402.5</v>
      </c>
      <c r="O7" s="385">
        <v>-310.10000000000002</v>
      </c>
      <c r="P7" s="385">
        <v>5767.6929999999993</v>
      </c>
      <c r="Q7" s="385">
        <v>5139.5410000000002</v>
      </c>
      <c r="R7" s="187">
        <v>10759.396000000001</v>
      </c>
      <c r="S7" s="187">
        <v>8399.2710000000006</v>
      </c>
      <c r="T7" s="187">
        <v>12408.8</v>
      </c>
      <c r="U7" s="385">
        <v>1701.7650000000001</v>
      </c>
      <c r="V7" s="187">
        <v>2321.1889999999999</v>
      </c>
      <c r="W7" s="187">
        <v>2014.9269999999999</v>
      </c>
      <c r="X7" s="187">
        <v>1395.614</v>
      </c>
      <c r="Y7" s="187">
        <v>4826.6000000000004</v>
      </c>
      <c r="Z7" s="945"/>
      <c r="AA7" s="344"/>
      <c r="AB7" s="946">
        <v>5139.5410000000002</v>
      </c>
      <c r="AC7" s="947">
        <v>10759.396000000001</v>
      </c>
      <c r="AD7" s="947">
        <v>8399.2710000000006</v>
      </c>
      <c r="AE7" s="949">
        <v>11747.67</v>
      </c>
      <c r="AF7" s="949">
        <v>1701.7650000000001</v>
      </c>
      <c r="AG7" s="187">
        <v>1760.4</v>
      </c>
      <c r="AH7" s="187">
        <v>988.3</v>
      </c>
      <c r="AI7" s="187">
        <v>1171.5</v>
      </c>
      <c r="AJ7" s="187">
        <v>1131.4000000000001</v>
      </c>
    </row>
    <row r="8" spans="1:36" ht="18" customHeight="1">
      <c r="A8" s="727"/>
      <c r="B8" s="387"/>
      <c r="C8" s="387"/>
      <c r="D8" s="76"/>
      <c r="E8" s="76"/>
      <c r="F8" s="76"/>
      <c r="G8" s="76"/>
      <c r="H8" s="76"/>
      <c r="I8" s="76"/>
      <c r="J8" s="76"/>
      <c r="K8" s="76"/>
      <c r="L8" s="384"/>
      <c r="M8" s="384"/>
      <c r="N8" s="384" t="s">
        <v>11</v>
      </c>
      <c r="O8" s="385" t="s">
        <v>11</v>
      </c>
      <c r="P8" s="385" t="s">
        <v>11</v>
      </c>
      <c r="Q8" s="385" t="s">
        <v>11</v>
      </c>
      <c r="R8" s="187" t="s">
        <v>11</v>
      </c>
      <c r="S8" s="187" t="s">
        <v>11</v>
      </c>
      <c r="T8" s="187" t="s">
        <v>11</v>
      </c>
      <c r="U8" s="385" t="s">
        <v>11</v>
      </c>
      <c r="V8" s="187" t="s">
        <v>11</v>
      </c>
      <c r="W8" s="187" t="s">
        <v>11</v>
      </c>
      <c r="X8" s="187" t="s">
        <v>11</v>
      </c>
      <c r="Y8" s="187" t="s">
        <v>11</v>
      </c>
      <c r="Z8" s="945"/>
      <c r="AA8" s="344"/>
      <c r="AB8" s="946" t="s">
        <v>11</v>
      </c>
      <c r="AC8" s="947" t="s">
        <v>11</v>
      </c>
      <c r="AD8" s="947" t="s">
        <v>11</v>
      </c>
      <c r="AE8" s="946" t="s">
        <v>11</v>
      </c>
      <c r="AF8" s="946" t="s">
        <v>11</v>
      </c>
      <c r="AG8" s="187" t="s">
        <v>11</v>
      </c>
      <c r="AH8" s="187" t="s">
        <v>11</v>
      </c>
      <c r="AI8" s="187" t="s">
        <v>11</v>
      </c>
      <c r="AJ8" s="187" t="s">
        <v>11</v>
      </c>
    </row>
    <row r="9" spans="1:36" ht="20.100000000000001" customHeight="1">
      <c r="A9" s="727" t="s">
        <v>664</v>
      </c>
      <c r="B9" s="383">
        <v>4213.2</v>
      </c>
      <c r="C9" s="383">
        <v>7126.2</v>
      </c>
      <c r="D9" s="76">
        <v>1552.6420000000001</v>
      </c>
      <c r="E9" s="76">
        <v>6479.8540000000003</v>
      </c>
      <c r="F9" s="76">
        <v>1506.4</v>
      </c>
      <c r="G9" s="76">
        <v>3038.7</v>
      </c>
      <c r="H9" s="76">
        <v>8905.1</v>
      </c>
      <c r="I9" s="76">
        <v>15292.3</v>
      </c>
      <c r="J9" s="76">
        <v>13098.2</v>
      </c>
      <c r="K9" s="76">
        <v>32771.4</v>
      </c>
      <c r="L9" s="76">
        <v>26145.3</v>
      </c>
      <c r="M9" s="202">
        <v>42297.9</v>
      </c>
      <c r="N9" s="202">
        <v>64885.7</v>
      </c>
      <c r="O9" s="385">
        <v>101038.2</v>
      </c>
      <c r="P9" s="385">
        <v>178572.80300000001</v>
      </c>
      <c r="Q9" s="385">
        <v>217303.09499999997</v>
      </c>
      <c r="R9" s="187">
        <v>116294.53700000001</v>
      </c>
      <c r="S9" s="187">
        <v>247371.70800000001</v>
      </c>
      <c r="T9" s="187">
        <v>210426.19999999998</v>
      </c>
      <c r="U9" s="385">
        <v>230233.239</v>
      </c>
      <c r="V9" s="187">
        <v>173893.065</v>
      </c>
      <c r="W9" s="187">
        <v>181038.245</v>
      </c>
      <c r="X9" s="187">
        <v>145004.98675799998</v>
      </c>
      <c r="Y9" s="187">
        <f>Y10+Y14+Y17</f>
        <v>261044.80000000002</v>
      </c>
      <c r="Z9" s="945"/>
      <c r="AA9" s="344"/>
      <c r="AB9" s="946">
        <v>217303.09499999997</v>
      </c>
      <c r="AC9" s="947">
        <v>116294.53700000001</v>
      </c>
      <c r="AD9" s="947">
        <v>247371.70800000001</v>
      </c>
      <c r="AE9" s="948">
        <v>212494.93599999999</v>
      </c>
      <c r="AF9" s="948">
        <v>230233.239</v>
      </c>
      <c r="AG9" s="187">
        <f>AG10+AG14+AG17</f>
        <v>127439.1</v>
      </c>
      <c r="AH9" s="187">
        <f>AH10+AH14+AH17</f>
        <v>125508.59999999999</v>
      </c>
      <c r="AI9" s="187">
        <f>AI10+AI14+AI17</f>
        <v>193771.8</v>
      </c>
      <c r="AJ9" s="187">
        <f>AJ10+AJ14+AJ17</f>
        <v>223277.49999999997</v>
      </c>
    </row>
    <row r="10" spans="1:36" ht="20.100000000000001" customHeight="1">
      <c r="A10" s="727" t="s">
        <v>665</v>
      </c>
      <c r="B10" s="383">
        <v>4213.2</v>
      </c>
      <c r="C10" s="383">
        <v>7125.9</v>
      </c>
      <c r="D10" s="76">
        <v>1552.6420000000001</v>
      </c>
      <c r="E10" s="76">
        <v>6479.674</v>
      </c>
      <c r="F10" s="76">
        <v>1499.2</v>
      </c>
      <c r="G10" s="76">
        <v>3031.7</v>
      </c>
      <c r="H10" s="76">
        <v>5413</v>
      </c>
      <c r="I10" s="76">
        <v>15292.3</v>
      </c>
      <c r="J10" s="76">
        <v>13098.2</v>
      </c>
      <c r="K10" s="76">
        <v>32771.4</v>
      </c>
      <c r="L10" s="76">
        <v>23740.9</v>
      </c>
      <c r="M10" s="202">
        <v>38090.6</v>
      </c>
      <c r="N10" s="202">
        <v>48477.8</v>
      </c>
      <c r="O10" s="385">
        <v>70164.7</v>
      </c>
      <c r="P10" s="385">
        <v>115365.92</v>
      </c>
      <c r="Q10" s="385">
        <v>45578.120999999999</v>
      </c>
      <c r="R10" s="187">
        <v>26325.535</v>
      </c>
      <c r="S10" s="187">
        <v>30268.425999999999</v>
      </c>
      <c r="T10" s="187">
        <v>47836.4</v>
      </c>
      <c r="U10" s="385">
        <v>52366.021000000001</v>
      </c>
      <c r="V10" s="187">
        <v>28257.38</v>
      </c>
      <c r="W10" s="187">
        <v>17691.042000000001</v>
      </c>
      <c r="X10" s="187">
        <v>17158.145</v>
      </c>
      <c r="Y10" s="187">
        <f>Y11+Y12+Y13</f>
        <v>60883.4</v>
      </c>
      <c r="Z10" s="945"/>
      <c r="AA10" s="344"/>
      <c r="AB10" s="946">
        <v>45578.120999999999</v>
      </c>
      <c r="AC10" s="947">
        <v>26325.535</v>
      </c>
      <c r="AD10" s="947">
        <v>30268.425999999999</v>
      </c>
      <c r="AE10" s="950">
        <v>62451.150999999998</v>
      </c>
      <c r="AF10" s="950">
        <v>52366.021000000001</v>
      </c>
      <c r="AG10" s="187">
        <f>AG11+AG12+AG13</f>
        <v>23884.9</v>
      </c>
      <c r="AH10" s="187">
        <f>AH11+AH12+AH13</f>
        <v>12453.2</v>
      </c>
      <c r="AI10" s="187">
        <f>AI11+AI12+AI13</f>
        <v>55711.9</v>
      </c>
      <c r="AJ10" s="187">
        <f>AJ11+AJ12+AJ13</f>
        <v>60768.4</v>
      </c>
    </row>
    <row r="11" spans="1:36" ht="20.100000000000001" customHeight="1">
      <c r="A11" s="728" t="s">
        <v>666</v>
      </c>
      <c r="B11" s="383">
        <v>0</v>
      </c>
      <c r="C11" s="383">
        <v>0</v>
      </c>
      <c r="D11" s="76">
        <v>668.15</v>
      </c>
      <c r="E11" s="76">
        <v>4621.1000000000004</v>
      </c>
      <c r="F11" s="76">
        <v>1287</v>
      </c>
      <c r="G11" s="76">
        <v>2452</v>
      </c>
      <c r="H11" s="187"/>
      <c r="I11" s="76">
        <v>10022.799999999999</v>
      </c>
      <c r="J11" s="76"/>
      <c r="K11" s="76">
        <v>16442.400000000001</v>
      </c>
      <c r="L11" s="76">
        <v>9529.9</v>
      </c>
      <c r="M11" s="202">
        <v>9346.2999999999993</v>
      </c>
      <c r="N11" s="202">
        <v>1900</v>
      </c>
      <c r="O11" s="385">
        <v>8311</v>
      </c>
      <c r="P11" s="385">
        <v>2500</v>
      </c>
      <c r="Q11" s="385">
        <v>0</v>
      </c>
      <c r="R11" s="187">
        <v>0</v>
      </c>
      <c r="S11" s="187">
        <v>0</v>
      </c>
      <c r="T11" s="187">
        <v>0</v>
      </c>
      <c r="U11" s="385">
        <v>0</v>
      </c>
      <c r="V11" s="187">
        <v>0</v>
      </c>
      <c r="W11" s="187">
        <v>0</v>
      </c>
      <c r="X11" s="187">
        <v>0</v>
      </c>
      <c r="Y11" s="187">
        <v>0</v>
      </c>
      <c r="Z11" s="945"/>
      <c r="AA11" s="344"/>
      <c r="AB11" s="946">
        <v>0</v>
      </c>
      <c r="AC11" s="947">
        <v>0</v>
      </c>
      <c r="AD11" s="947">
        <v>0</v>
      </c>
      <c r="AE11" s="949">
        <v>0</v>
      </c>
      <c r="AF11" s="949">
        <v>0</v>
      </c>
      <c r="AG11" s="187">
        <v>0</v>
      </c>
      <c r="AH11" s="187">
        <v>0</v>
      </c>
      <c r="AI11" s="187">
        <v>0</v>
      </c>
      <c r="AJ11" s="187">
        <v>0</v>
      </c>
    </row>
    <row r="12" spans="1:36" ht="20.100000000000001" customHeight="1">
      <c r="A12" s="728" t="s">
        <v>667</v>
      </c>
      <c r="B12" s="383">
        <v>0</v>
      </c>
      <c r="C12" s="383">
        <v>0</v>
      </c>
      <c r="D12" s="76">
        <v>884.49199999999996</v>
      </c>
      <c r="E12" s="76">
        <v>1858.5740000000001</v>
      </c>
      <c r="F12" s="76">
        <v>212.2</v>
      </c>
      <c r="G12" s="76">
        <v>579.70000000000005</v>
      </c>
      <c r="H12" s="187"/>
      <c r="I12" s="76">
        <v>5269.5</v>
      </c>
      <c r="J12" s="76"/>
      <c r="K12" s="76">
        <v>16329</v>
      </c>
      <c r="L12" s="76">
        <v>14211</v>
      </c>
      <c r="M12" s="202">
        <v>28744.3</v>
      </c>
      <c r="N12" s="202">
        <v>46577.8</v>
      </c>
      <c r="O12" s="385">
        <v>61853.7</v>
      </c>
      <c r="P12" s="385">
        <v>112865.92</v>
      </c>
      <c r="Q12" s="385">
        <v>45578.120999999999</v>
      </c>
      <c r="R12" s="187">
        <v>26325.535</v>
      </c>
      <c r="S12" s="187">
        <v>30268.425999999999</v>
      </c>
      <c r="T12" s="187">
        <v>47836.4</v>
      </c>
      <c r="U12" s="385">
        <v>52366.021000000001</v>
      </c>
      <c r="V12" s="187">
        <v>28257.38</v>
      </c>
      <c r="W12" s="187">
        <v>17691.042000000001</v>
      </c>
      <c r="X12" s="187">
        <v>17158.145</v>
      </c>
      <c r="Y12" s="187">
        <v>60883.4</v>
      </c>
      <c r="Z12" s="945"/>
      <c r="AA12" s="344"/>
      <c r="AB12" s="946">
        <v>45578.120999999999</v>
      </c>
      <c r="AC12" s="947">
        <v>26325.535</v>
      </c>
      <c r="AD12" s="947">
        <v>30268.425999999999</v>
      </c>
      <c r="AE12" s="949">
        <v>62451.150999999998</v>
      </c>
      <c r="AF12" s="949">
        <v>52366.021000000001</v>
      </c>
      <c r="AG12" s="187">
        <v>23884.9</v>
      </c>
      <c r="AH12" s="187">
        <v>12453.2</v>
      </c>
      <c r="AI12" s="187">
        <v>55711.9</v>
      </c>
      <c r="AJ12" s="187">
        <v>60768.4</v>
      </c>
    </row>
    <row r="13" spans="1:36" ht="20.100000000000001" customHeight="1">
      <c r="A13" s="728" t="s">
        <v>668</v>
      </c>
      <c r="B13" s="383">
        <v>0</v>
      </c>
      <c r="C13" s="383">
        <v>0</v>
      </c>
      <c r="D13" s="187">
        <v>0</v>
      </c>
      <c r="E13" s="187">
        <v>0</v>
      </c>
      <c r="F13" s="187">
        <v>0</v>
      </c>
      <c r="G13" s="187">
        <v>0</v>
      </c>
      <c r="H13" s="187"/>
      <c r="I13" s="187">
        <v>0</v>
      </c>
      <c r="J13" s="187">
        <v>0</v>
      </c>
      <c r="K13" s="187">
        <v>0</v>
      </c>
      <c r="L13" s="384">
        <v>0</v>
      </c>
      <c r="M13" s="384">
        <v>0</v>
      </c>
      <c r="N13" s="384">
        <v>0</v>
      </c>
      <c r="O13" s="385">
        <v>0</v>
      </c>
      <c r="P13" s="385">
        <v>0</v>
      </c>
      <c r="Q13" s="385">
        <v>0</v>
      </c>
      <c r="R13" s="187">
        <v>0</v>
      </c>
      <c r="S13" s="187">
        <v>0</v>
      </c>
      <c r="T13" s="187">
        <v>0</v>
      </c>
      <c r="U13" s="385">
        <v>0</v>
      </c>
      <c r="V13" s="187">
        <v>0</v>
      </c>
      <c r="W13" s="187">
        <v>0</v>
      </c>
      <c r="X13" s="187">
        <v>0</v>
      </c>
      <c r="Y13" s="187">
        <v>0</v>
      </c>
      <c r="Z13" s="945"/>
      <c r="AA13" s="344"/>
      <c r="AB13" s="946">
        <v>0</v>
      </c>
      <c r="AC13" s="947">
        <v>0</v>
      </c>
      <c r="AD13" s="947">
        <v>0</v>
      </c>
      <c r="AE13" s="949">
        <v>0</v>
      </c>
      <c r="AF13" s="949">
        <v>0</v>
      </c>
      <c r="AG13" s="187">
        <v>0</v>
      </c>
      <c r="AH13" s="187">
        <v>0</v>
      </c>
      <c r="AI13" s="187">
        <v>0</v>
      </c>
      <c r="AJ13" s="187">
        <v>0</v>
      </c>
    </row>
    <row r="14" spans="1:36" ht="20.100000000000001" customHeight="1">
      <c r="A14" s="727" t="s">
        <v>669</v>
      </c>
      <c r="B14" s="383">
        <v>0</v>
      </c>
      <c r="C14" s="383">
        <v>0</v>
      </c>
      <c r="D14" s="187">
        <v>0</v>
      </c>
      <c r="E14" s="187">
        <v>0</v>
      </c>
      <c r="F14" s="187">
        <v>0</v>
      </c>
      <c r="G14" s="187">
        <v>0</v>
      </c>
      <c r="H14" s="76">
        <v>3492.1</v>
      </c>
      <c r="I14" s="187">
        <v>0</v>
      </c>
      <c r="J14" s="187">
        <v>0</v>
      </c>
      <c r="K14" s="187">
        <v>0</v>
      </c>
      <c r="L14" s="187">
        <v>0</v>
      </c>
      <c r="M14" s="384">
        <v>2807.3</v>
      </c>
      <c r="N14" s="384">
        <v>9507.9</v>
      </c>
      <c r="O14" s="385">
        <v>12947</v>
      </c>
      <c r="P14" s="385">
        <v>52517.305000000008</v>
      </c>
      <c r="Q14" s="385">
        <v>171724.97399999999</v>
      </c>
      <c r="R14" s="187">
        <v>89969.002000000008</v>
      </c>
      <c r="S14" s="187">
        <v>217103.28200000001</v>
      </c>
      <c r="T14" s="187">
        <v>162589.79999999999</v>
      </c>
      <c r="U14" s="385">
        <v>177867.21799999999</v>
      </c>
      <c r="V14" s="187">
        <v>145635.685</v>
      </c>
      <c r="W14" s="187">
        <v>163347.20299999998</v>
      </c>
      <c r="X14" s="187">
        <v>127846.841758</v>
      </c>
      <c r="Y14" s="187">
        <f>Y15+Y16</f>
        <v>200161.40000000002</v>
      </c>
      <c r="Z14" s="945"/>
      <c r="AA14" s="344"/>
      <c r="AB14" s="946">
        <v>171724.97399999999</v>
      </c>
      <c r="AC14" s="947">
        <v>89969.002000000008</v>
      </c>
      <c r="AD14" s="947">
        <v>217103.28200000001</v>
      </c>
      <c r="AE14" s="950">
        <v>150043.785</v>
      </c>
      <c r="AF14" s="950">
        <v>177867.21799999999</v>
      </c>
      <c r="AG14" s="187">
        <f>AG15+AG16</f>
        <v>103554.2</v>
      </c>
      <c r="AH14" s="187">
        <f>AH15+AH16</f>
        <v>113055.4</v>
      </c>
      <c r="AI14" s="187">
        <f>AI15+AI16</f>
        <v>138059.9</v>
      </c>
      <c r="AJ14" s="187">
        <f>AJ15+AJ16</f>
        <v>162509.09999999998</v>
      </c>
    </row>
    <row r="15" spans="1:36" ht="20.100000000000001" customHeight="1">
      <c r="A15" s="728" t="s">
        <v>670</v>
      </c>
      <c r="B15" s="383">
        <v>0</v>
      </c>
      <c r="C15" s="383">
        <v>0</v>
      </c>
      <c r="D15" s="187">
        <v>0</v>
      </c>
      <c r="E15" s="187">
        <v>0</v>
      </c>
      <c r="F15" s="187">
        <v>0</v>
      </c>
      <c r="G15" s="187">
        <v>0</v>
      </c>
      <c r="H15" s="187">
        <v>0</v>
      </c>
      <c r="I15" s="187">
        <v>0</v>
      </c>
      <c r="J15" s="187">
        <v>0</v>
      </c>
      <c r="K15" s="187">
        <v>0</v>
      </c>
      <c r="L15" s="187">
        <v>0</v>
      </c>
      <c r="M15" s="384">
        <v>0</v>
      </c>
      <c r="N15" s="384">
        <v>0</v>
      </c>
      <c r="O15" s="385">
        <v>6460</v>
      </c>
      <c r="P15" s="385">
        <v>41398.876000000004</v>
      </c>
      <c r="Q15" s="385">
        <v>47750.940999999999</v>
      </c>
      <c r="R15" s="187">
        <v>62026.887000000002</v>
      </c>
      <c r="S15" s="187">
        <v>155006.533</v>
      </c>
      <c r="T15" s="187">
        <v>116239.4</v>
      </c>
      <c r="U15" s="385">
        <v>100069.216</v>
      </c>
      <c r="V15" s="187">
        <v>98625.885999999999</v>
      </c>
      <c r="W15" s="187">
        <v>122821.82799999999</v>
      </c>
      <c r="X15" s="187">
        <v>110412.364168</v>
      </c>
      <c r="Y15" s="187">
        <v>57131.7</v>
      </c>
      <c r="Z15" s="945"/>
      <c r="AA15" s="344"/>
      <c r="AB15" s="946">
        <v>47750.940999999999</v>
      </c>
      <c r="AC15" s="947">
        <v>62026.887000000002</v>
      </c>
      <c r="AD15" s="947">
        <v>155006.533</v>
      </c>
      <c r="AE15" s="949">
        <v>103693.337</v>
      </c>
      <c r="AF15" s="949">
        <v>100069.216</v>
      </c>
      <c r="AG15" s="187">
        <v>56492.7</v>
      </c>
      <c r="AH15" s="187">
        <v>65365.7</v>
      </c>
      <c r="AI15" s="187">
        <v>67878.399999999994</v>
      </c>
      <c r="AJ15" s="187">
        <v>79374.399999999994</v>
      </c>
    </row>
    <row r="16" spans="1:36" ht="20.100000000000001" customHeight="1">
      <c r="A16" s="728" t="s">
        <v>671</v>
      </c>
      <c r="B16" s="383">
        <v>0</v>
      </c>
      <c r="C16" s="383">
        <v>0</v>
      </c>
      <c r="D16" s="187">
        <v>0</v>
      </c>
      <c r="E16" s="187">
        <v>0</v>
      </c>
      <c r="F16" s="187">
        <v>0</v>
      </c>
      <c r="G16" s="187">
        <v>0</v>
      </c>
      <c r="H16" s="187">
        <v>0</v>
      </c>
      <c r="I16" s="187">
        <v>0</v>
      </c>
      <c r="J16" s="187">
        <v>0</v>
      </c>
      <c r="K16" s="187">
        <v>0</v>
      </c>
      <c r="L16" s="384">
        <v>750</v>
      </c>
      <c r="M16" s="384">
        <v>2807.3</v>
      </c>
      <c r="N16" s="384">
        <v>9507.9</v>
      </c>
      <c r="O16" s="385">
        <v>6487</v>
      </c>
      <c r="P16" s="385">
        <v>11118.429</v>
      </c>
      <c r="Q16" s="385">
        <v>123974.033</v>
      </c>
      <c r="R16" s="187">
        <v>27942.115000000002</v>
      </c>
      <c r="S16" s="187">
        <v>62096.749000000003</v>
      </c>
      <c r="T16" s="187">
        <v>46350.400000000001</v>
      </c>
      <c r="U16" s="385">
        <v>77798.001999999993</v>
      </c>
      <c r="V16" s="187">
        <v>47009.798999999999</v>
      </c>
      <c r="W16" s="187">
        <v>40525.375</v>
      </c>
      <c r="X16" s="187">
        <v>17434.477589999999</v>
      </c>
      <c r="Y16" s="187">
        <v>143029.70000000001</v>
      </c>
      <c r="Z16" s="945"/>
      <c r="AA16" s="344"/>
      <c r="AB16" s="946">
        <v>123974.033</v>
      </c>
      <c r="AC16" s="947">
        <v>27942.115000000002</v>
      </c>
      <c r="AD16" s="947">
        <v>62096.749000000003</v>
      </c>
      <c r="AE16" s="949">
        <v>46350.447999999997</v>
      </c>
      <c r="AF16" s="949">
        <v>77798.001999999993</v>
      </c>
      <c r="AG16" s="187">
        <v>47061.5</v>
      </c>
      <c r="AH16" s="187">
        <v>47689.7</v>
      </c>
      <c r="AI16" s="187">
        <v>70181.5</v>
      </c>
      <c r="AJ16" s="187">
        <v>83134.7</v>
      </c>
    </row>
    <row r="17" spans="1:36" ht="20.100000000000001" customHeight="1">
      <c r="A17" s="727" t="s">
        <v>672</v>
      </c>
      <c r="B17" s="383">
        <v>0</v>
      </c>
      <c r="C17" s="383">
        <v>0</v>
      </c>
      <c r="D17" s="187">
        <v>0</v>
      </c>
      <c r="E17" s="187">
        <v>0</v>
      </c>
      <c r="F17" s="187">
        <v>0</v>
      </c>
      <c r="G17" s="187">
        <v>0</v>
      </c>
      <c r="H17" s="187">
        <v>0</v>
      </c>
      <c r="I17" s="187">
        <v>0</v>
      </c>
      <c r="J17" s="187">
        <v>0</v>
      </c>
      <c r="K17" s="187">
        <v>0</v>
      </c>
      <c r="L17" s="187">
        <v>0</v>
      </c>
      <c r="M17" s="384">
        <v>0</v>
      </c>
      <c r="N17" s="384">
        <v>250</v>
      </c>
      <c r="O17" s="385">
        <v>1863.7</v>
      </c>
      <c r="P17" s="385">
        <v>0</v>
      </c>
      <c r="Q17" s="385">
        <v>0</v>
      </c>
      <c r="R17" s="187">
        <v>0</v>
      </c>
      <c r="S17" s="187">
        <v>0</v>
      </c>
      <c r="T17" s="187">
        <v>0</v>
      </c>
      <c r="U17" s="385">
        <v>0</v>
      </c>
      <c r="V17" s="187">
        <v>0</v>
      </c>
      <c r="W17" s="187">
        <v>0</v>
      </c>
      <c r="X17" s="187">
        <v>0</v>
      </c>
      <c r="Y17" s="187">
        <f>Y18+Y19+Y20</f>
        <v>0</v>
      </c>
      <c r="Z17" s="945"/>
      <c r="AA17" s="344"/>
      <c r="AB17" s="946">
        <v>0</v>
      </c>
      <c r="AC17" s="947">
        <v>0</v>
      </c>
      <c r="AD17" s="947">
        <v>0</v>
      </c>
      <c r="AE17" s="950">
        <v>0</v>
      </c>
      <c r="AF17" s="950">
        <v>0</v>
      </c>
      <c r="AG17" s="187">
        <f>AG18+AG19+AG20</f>
        <v>0</v>
      </c>
      <c r="AH17" s="187">
        <f>AH18+AH19+AH20</f>
        <v>0</v>
      </c>
      <c r="AI17" s="187">
        <f>AI18+AI19+AI20</f>
        <v>0</v>
      </c>
      <c r="AJ17" s="187">
        <f>AJ18+AJ19+AJ20</f>
        <v>0</v>
      </c>
    </row>
    <row r="18" spans="1:36" ht="20.100000000000001" customHeight="1">
      <c r="A18" s="728" t="s">
        <v>666</v>
      </c>
      <c r="B18" s="383">
        <v>0</v>
      </c>
      <c r="C18" s="383">
        <v>0</v>
      </c>
      <c r="D18" s="187">
        <v>0</v>
      </c>
      <c r="E18" s="187">
        <v>0</v>
      </c>
      <c r="F18" s="187">
        <v>0</v>
      </c>
      <c r="G18" s="187">
        <v>0</v>
      </c>
      <c r="H18" s="187">
        <v>0</v>
      </c>
      <c r="I18" s="187">
        <v>0</v>
      </c>
      <c r="J18" s="187">
        <v>0</v>
      </c>
      <c r="K18" s="187">
        <v>0</v>
      </c>
      <c r="L18" s="187">
        <v>0</v>
      </c>
      <c r="M18" s="384">
        <v>0</v>
      </c>
      <c r="N18" s="384">
        <v>0</v>
      </c>
      <c r="O18" s="385">
        <v>1863.7</v>
      </c>
      <c r="P18" s="385">
        <v>0</v>
      </c>
      <c r="Q18" s="385">
        <v>0</v>
      </c>
      <c r="R18" s="187">
        <v>0</v>
      </c>
      <c r="S18" s="187">
        <v>0</v>
      </c>
      <c r="T18" s="187">
        <v>0</v>
      </c>
      <c r="U18" s="385">
        <v>0</v>
      </c>
      <c r="V18" s="187">
        <v>0</v>
      </c>
      <c r="W18" s="187">
        <v>0</v>
      </c>
      <c r="X18" s="187">
        <v>0</v>
      </c>
      <c r="Y18" s="187">
        <v>0</v>
      </c>
      <c r="Z18" s="945"/>
      <c r="AA18" s="344"/>
      <c r="AB18" s="946">
        <v>0</v>
      </c>
      <c r="AC18" s="947">
        <v>0</v>
      </c>
      <c r="AD18" s="947">
        <v>0</v>
      </c>
      <c r="AE18" s="949">
        <v>0</v>
      </c>
      <c r="AF18" s="949">
        <v>0</v>
      </c>
      <c r="AG18" s="187">
        <v>0</v>
      </c>
      <c r="AH18" s="187">
        <v>0</v>
      </c>
      <c r="AI18" s="187">
        <v>0</v>
      </c>
      <c r="AJ18" s="187">
        <v>0</v>
      </c>
    </row>
    <row r="19" spans="1:36" ht="20.100000000000001" customHeight="1">
      <c r="A19" s="728" t="s">
        <v>667</v>
      </c>
      <c r="B19" s="383">
        <v>0</v>
      </c>
      <c r="C19" s="383">
        <v>0</v>
      </c>
      <c r="D19" s="187">
        <v>0</v>
      </c>
      <c r="E19" s="187">
        <v>0</v>
      </c>
      <c r="F19" s="187">
        <v>0</v>
      </c>
      <c r="G19" s="187">
        <v>0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384">
        <v>0</v>
      </c>
      <c r="N19" s="384">
        <v>250</v>
      </c>
      <c r="O19" s="385">
        <v>0</v>
      </c>
      <c r="P19" s="385">
        <v>0</v>
      </c>
      <c r="Q19" s="385">
        <v>0</v>
      </c>
      <c r="R19" s="187">
        <v>0</v>
      </c>
      <c r="S19" s="187">
        <v>0</v>
      </c>
      <c r="T19" s="187">
        <v>0</v>
      </c>
      <c r="U19" s="385">
        <v>0</v>
      </c>
      <c r="V19" s="187">
        <v>0</v>
      </c>
      <c r="W19" s="187">
        <v>0</v>
      </c>
      <c r="X19" s="187">
        <v>0</v>
      </c>
      <c r="Y19" s="187">
        <v>0</v>
      </c>
      <c r="Z19" s="945"/>
      <c r="AA19" s="344"/>
      <c r="AB19" s="946">
        <v>0</v>
      </c>
      <c r="AC19" s="947">
        <v>0</v>
      </c>
      <c r="AD19" s="947">
        <v>0</v>
      </c>
      <c r="AE19" s="949">
        <v>0</v>
      </c>
      <c r="AF19" s="949">
        <v>0</v>
      </c>
      <c r="AG19" s="187">
        <v>0</v>
      </c>
      <c r="AH19" s="187">
        <v>0</v>
      </c>
      <c r="AI19" s="187">
        <v>0</v>
      </c>
      <c r="AJ19" s="187">
        <v>0</v>
      </c>
    </row>
    <row r="20" spans="1:36" ht="20.100000000000001" customHeight="1">
      <c r="A20" s="727" t="s">
        <v>673</v>
      </c>
      <c r="B20" s="383">
        <v>0</v>
      </c>
      <c r="C20" s="383">
        <v>0.3</v>
      </c>
      <c r="D20" s="187">
        <v>0</v>
      </c>
      <c r="E20" s="76">
        <v>0.18</v>
      </c>
      <c r="F20" s="76">
        <v>7.2</v>
      </c>
      <c r="G20" s="76">
        <v>7</v>
      </c>
      <c r="H20" s="187">
        <v>0</v>
      </c>
      <c r="I20" s="187">
        <v>0</v>
      </c>
      <c r="J20" s="187">
        <v>0</v>
      </c>
      <c r="K20" s="187">
        <v>0</v>
      </c>
      <c r="L20" s="384">
        <v>1000</v>
      </c>
      <c r="M20" s="384">
        <v>1400</v>
      </c>
      <c r="N20" s="384">
        <v>6650</v>
      </c>
      <c r="O20" s="385">
        <v>16062.8</v>
      </c>
      <c r="P20" s="385">
        <v>10689.578</v>
      </c>
      <c r="Q20" s="385">
        <v>0</v>
      </c>
      <c r="R20" s="187">
        <v>0</v>
      </c>
      <c r="S20" s="187">
        <v>0</v>
      </c>
      <c r="T20" s="187">
        <v>0</v>
      </c>
      <c r="U20" s="385">
        <v>0</v>
      </c>
      <c r="V20" s="187">
        <v>0</v>
      </c>
      <c r="W20" s="187">
        <v>0</v>
      </c>
      <c r="X20" s="187">
        <v>0</v>
      </c>
      <c r="Y20" s="187">
        <v>0</v>
      </c>
      <c r="Z20" s="945"/>
      <c r="AA20" s="344"/>
      <c r="AB20" s="946">
        <v>0</v>
      </c>
      <c r="AC20" s="947">
        <v>0</v>
      </c>
      <c r="AD20" s="947">
        <v>0</v>
      </c>
      <c r="AE20" s="950">
        <v>0</v>
      </c>
      <c r="AF20" s="950">
        <v>0</v>
      </c>
      <c r="AG20" s="187">
        <v>0</v>
      </c>
      <c r="AH20" s="187">
        <v>0</v>
      </c>
      <c r="AI20" s="187">
        <v>0</v>
      </c>
      <c r="AJ20" s="187">
        <v>0</v>
      </c>
    </row>
    <row r="21" spans="1:36" ht="10.5" customHeight="1">
      <c r="A21" s="727"/>
      <c r="B21" s="387"/>
      <c r="C21" s="387"/>
      <c r="D21" s="187"/>
      <c r="E21" s="76"/>
      <c r="F21" s="76"/>
      <c r="G21" s="76"/>
      <c r="H21" s="76"/>
      <c r="I21" s="202"/>
      <c r="J21" s="202"/>
      <c r="K21" s="202"/>
      <c r="L21" s="384"/>
      <c r="M21" s="384"/>
      <c r="N21" s="384" t="s">
        <v>11</v>
      </c>
      <c r="O21" s="385" t="s">
        <v>11</v>
      </c>
      <c r="P21" s="385" t="s">
        <v>11</v>
      </c>
      <c r="Q21" s="385" t="s">
        <v>11</v>
      </c>
      <c r="R21" s="187" t="s">
        <v>11</v>
      </c>
      <c r="S21" s="187" t="s">
        <v>11</v>
      </c>
      <c r="T21" s="187" t="s">
        <v>11</v>
      </c>
      <c r="U21" s="385" t="s">
        <v>11</v>
      </c>
      <c r="V21" s="187" t="s">
        <v>11</v>
      </c>
      <c r="W21" s="187" t="s">
        <v>11</v>
      </c>
      <c r="X21" s="187" t="s">
        <v>11</v>
      </c>
      <c r="Y21" s="187" t="s">
        <v>11</v>
      </c>
      <c r="Z21" s="945"/>
      <c r="AA21" s="344"/>
      <c r="AB21" s="946" t="s">
        <v>11</v>
      </c>
      <c r="AC21" s="947" t="s">
        <v>11</v>
      </c>
      <c r="AD21" s="947" t="s">
        <v>11</v>
      </c>
      <c r="AE21" s="946" t="s">
        <v>11</v>
      </c>
      <c r="AF21" s="946" t="s">
        <v>11</v>
      </c>
      <c r="AG21" s="187" t="s">
        <v>11</v>
      </c>
      <c r="AH21" s="187" t="s">
        <v>11</v>
      </c>
      <c r="AI21" s="187" t="s">
        <v>11</v>
      </c>
      <c r="AJ21" s="187" t="s">
        <v>11</v>
      </c>
    </row>
    <row r="22" spans="1:36" ht="19.5" customHeight="1">
      <c r="A22" s="727" t="s">
        <v>674</v>
      </c>
      <c r="B22" s="387"/>
      <c r="C22" s="387"/>
      <c r="D22" s="187">
        <v>0</v>
      </c>
      <c r="E22" s="187">
        <v>0</v>
      </c>
      <c r="F22" s="187">
        <v>0</v>
      </c>
      <c r="G22" s="187">
        <v>0</v>
      </c>
      <c r="H22" s="187">
        <v>0</v>
      </c>
      <c r="I22" s="187">
        <v>0</v>
      </c>
      <c r="J22" s="187">
        <v>0</v>
      </c>
      <c r="K22" s="187">
        <v>0</v>
      </c>
      <c r="L22" s="187">
        <v>0</v>
      </c>
      <c r="M22" s="384">
        <v>883.9</v>
      </c>
      <c r="N22" s="384">
        <v>825.4</v>
      </c>
      <c r="O22" s="385">
        <v>415.6</v>
      </c>
      <c r="P22" s="385">
        <v>0</v>
      </c>
      <c r="Q22" s="385">
        <v>0</v>
      </c>
      <c r="R22" s="187">
        <v>0</v>
      </c>
      <c r="S22" s="187">
        <v>0</v>
      </c>
      <c r="T22" s="187">
        <v>0</v>
      </c>
      <c r="U22" s="385">
        <v>0</v>
      </c>
      <c r="V22" s="187">
        <v>1096.9000000000001</v>
      </c>
      <c r="W22" s="187">
        <v>73.677000000000007</v>
      </c>
      <c r="X22" s="187">
        <v>1312</v>
      </c>
      <c r="Y22" s="187">
        <f>Y23+Y24</f>
        <v>1350</v>
      </c>
      <c r="Z22" s="945"/>
      <c r="AA22" s="344"/>
      <c r="AB22" s="946">
        <v>0</v>
      </c>
      <c r="AC22" s="947">
        <v>0</v>
      </c>
      <c r="AD22" s="947">
        <v>0</v>
      </c>
      <c r="AE22" s="948">
        <v>0</v>
      </c>
      <c r="AF22" s="948">
        <v>0</v>
      </c>
      <c r="AG22" s="187">
        <f>AG23+AG24</f>
        <v>1317.4</v>
      </c>
      <c r="AH22" s="187">
        <f>AH23+AH24</f>
        <v>1312.8</v>
      </c>
      <c r="AI22" s="187">
        <f>AI23+AI24</f>
        <v>3736.7</v>
      </c>
      <c r="AJ22" s="187">
        <f>AJ23+AJ24</f>
        <v>5186.8</v>
      </c>
    </row>
    <row r="23" spans="1:36" ht="20.100000000000001" customHeight="1">
      <c r="A23" s="728" t="s">
        <v>675</v>
      </c>
      <c r="B23" s="383"/>
      <c r="C23" s="383"/>
      <c r="D23" s="187">
        <v>0</v>
      </c>
      <c r="E23" s="187">
        <v>0</v>
      </c>
      <c r="F23" s="187">
        <v>0</v>
      </c>
      <c r="G23" s="187">
        <v>0</v>
      </c>
      <c r="H23" s="187">
        <v>0</v>
      </c>
      <c r="I23" s="187">
        <v>0</v>
      </c>
      <c r="J23" s="187">
        <v>0</v>
      </c>
      <c r="K23" s="187">
        <v>0</v>
      </c>
      <c r="L23" s="187">
        <v>0</v>
      </c>
      <c r="M23" s="384">
        <v>0</v>
      </c>
      <c r="N23" s="384">
        <v>0</v>
      </c>
      <c r="O23" s="385">
        <v>0</v>
      </c>
      <c r="P23" s="385">
        <v>0</v>
      </c>
      <c r="Q23" s="385">
        <v>0</v>
      </c>
      <c r="R23" s="187">
        <v>0</v>
      </c>
      <c r="S23" s="187">
        <v>0</v>
      </c>
      <c r="T23" s="187">
        <v>0</v>
      </c>
      <c r="U23" s="385">
        <v>0</v>
      </c>
      <c r="V23" s="187">
        <v>0</v>
      </c>
      <c r="W23" s="187">
        <v>0</v>
      </c>
      <c r="X23" s="187">
        <v>0</v>
      </c>
      <c r="Y23" s="187">
        <v>0</v>
      </c>
      <c r="Z23" s="945"/>
      <c r="AA23" s="344"/>
      <c r="AB23" s="946">
        <v>0</v>
      </c>
      <c r="AC23" s="947">
        <v>0</v>
      </c>
      <c r="AD23" s="947">
        <v>0</v>
      </c>
      <c r="AE23" s="949">
        <v>0</v>
      </c>
      <c r="AF23" s="949">
        <v>0</v>
      </c>
      <c r="AG23" s="187">
        <v>0</v>
      </c>
      <c r="AH23" s="187">
        <v>0</v>
      </c>
      <c r="AI23" s="187">
        <v>0</v>
      </c>
      <c r="AJ23" s="187">
        <v>0</v>
      </c>
    </row>
    <row r="24" spans="1:36" ht="20.100000000000001" customHeight="1">
      <c r="A24" s="728" t="s">
        <v>676</v>
      </c>
      <c r="B24" s="383"/>
      <c r="C24" s="383"/>
      <c r="D24" s="187">
        <v>0</v>
      </c>
      <c r="E24" s="187">
        <v>0</v>
      </c>
      <c r="F24" s="187">
        <v>0</v>
      </c>
      <c r="G24" s="187">
        <v>0</v>
      </c>
      <c r="H24" s="187">
        <v>0</v>
      </c>
      <c r="I24" s="187">
        <v>0</v>
      </c>
      <c r="J24" s="187">
        <v>0</v>
      </c>
      <c r="K24" s="187">
        <v>0</v>
      </c>
      <c r="L24" s="187">
        <v>0</v>
      </c>
      <c r="M24" s="384">
        <v>883.9</v>
      </c>
      <c r="N24" s="384">
        <v>825.4</v>
      </c>
      <c r="O24" s="385">
        <v>415.6</v>
      </c>
      <c r="P24" s="385">
        <v>0</v>
      </c>
      <c r="Q24" s="385">
        <v>0</v>
      </c>
      <c r="R24" s="187">
        <v>0</v>
      </c>
      <c r="S24" s="187">
        <v>0</v>
      </c>
      <c r="T24" s="187">
        <v>0</v>
      </c>
      <c r="U24" s="385">
        <v>0</v>
      </c>
      <c r="V24" s="187">
        <v>1096.9000000000001</v>
      </c>
      <c r="W24" s="187">
        <v>73.677000000000007</v>
      </c>
      <c r="X24" s="187">
        <v>1312</v>
      </c>
      <c r="Y24" s="187">
        <v>1350</v>
      </c>
      <c r="Z24" s="945"/>
      <c r="AA24" s="344"/>
      <c r="AB24" s="946">
        <v>0</v>
      </c>
      <c r="AC24" s="947">
        <v>0</v>
      </c>
      <c r="AD24" s="947">
        <v>0</v>
      </c>
      <c r="AE24" s="949">
        <v>0</v>
      </c>
      <c r="AF24" s="949">
        <v>0</v>
      </c>
      <c r="AG24" s="187">
        <v>1317.4</v>
      </c>
      <c r="AH24" s="187">
        <v>1312.8</v>
      </c>
      <c r="AI24" s="187">
        <v>3736.7</v>
      </c>
      <c r="AJ24" s="187">
        <v>5186.8</v>
      </c>
    </row>
    <row r="25" spans="1:36" ht="11.25" customHeight="1">
      <c r="A25" s="727" t="s">
        <v>11</v>
      </c>
      <c r="B25" s="387"/>
      <c r="C25" s="387"/>
      <c r="D25" s="76"/>
      <c r="E25" s="76"/>
      <c r="F25" s="76"/>
      <c r="G25" s="76"/>
      <c r="H25" s="76"/>
      <c r="I25" s="76"/>
      <c r="J25" s="76"/>
      <c r="K25" s="76"/>
      <c r="L25" s="384"/>
      <c r="M25" s="384"/>
      <c r="N25" s="384" t="s">
        <v>11</v>
      </c>
      <c r="O25" s="385" t="s">
        <v>11</v>
      </c>
      <c r="P25" s="385" t="s">
        <v>11</v>
      </c>
      <c r="Q25" s="385" t="s">
        <v>11</v>
      </c>
      <c r="R25" s="187" t="s">
        <v>11</v>
      </c>
      <c r="S25" s="187" t="s">
        <v>11</v>
      </c>
      <c r="T25" s="187" t="s">
        <v>11</v>
      </c>
      <c r="U25" s="385" t="s">
        <v>11</v>
      </c>
      <c r="V25" s="187" t="s">
        <v>11</v>
      </c>
      <c r="W25" s="187" t="s">
        <v>11</v>
      </c>
      <c r="X25" s="187" t="s">
        <v>11</v>
      </c>
      <c r="Y25" s="187" t="s">
        <v>11</v>
      </c>
      <c r="Z25" s="945"/>
      <c r="AA25" s="344"/>
      <c r="AB25" s="946" t="s">
        <v>11</v>
      </c>
      <c r="AC25" s="947" t="s">
        <v>11</v>
      </c>
      <c r="AD25" s="947" t="s">
        <v>11</v>
      </c>
      <c r="AE25" s="946" t="s">
        <v>11</v>
      </c>
      <c r="AF25" s="946" t="s">
        <v>11</v>
      </c>
      <c r="AG25" s="187" t="s">
        <v>11</v>
      </c>
      <c r="AH25" s="187" t="s">
        <v>11</v>
      </c>
      <c r="AI25" s="187" t="s">
        <v>11</v>
      </c>
      <c r="AJ25" s="187" t="s">
        <v>11</v>
      </c>
    </row>
    <row r="26" spans="1:36" ht="20.100000000000001" customHeight="1">
      <c r="A26" s="727" t="s">
        <v>677</v>
      </c>
      <c r="B26" s="383">
        <v>138.69999999999999</v>
      </c>
      <c r="C26" s="383">
        <v>2308.1</v>
      </c>
      <c r="D26" s="76">
        <v>471.07499999999999</v>
      </c>
      <c r="E26" s="76">
        <v>2522.2220000000002</v>
      </c>
      <c r="F26" s="76">
        <v>3082</v>
      </c>
      <c r="G26" s="76">
        <v>2145.9</v>
      </c>
      <c r="H26" s="76">
        <v>3013.7</v>
      </c>
      <c r="I26" s="76">
        <v>6399.1</v>
      </c>
      <c r="J26" s="76">
        <v>9085.4</v>
      </c>
      <c r="K26" s="76">
        <v>13171.3</v>
      </c>
      <c r="L26" s="76">
        <v>18384.099999999999</v>
      </c>
      <c r="M26" s="384">
        <v>12663.3</v>
      </c>
      <c r="N26" s="384">
        <v>20183.099999999999</v>
      </c>
      <c r="O26" s="385">
        <v>51827.1</v>
      </c>
      <c r="P26" s="385">
        <v>86569.275999999998</v>
      </c>
      <c r="Q26" s="385">
        <v>155487.788</v>
      </c>
      <c r="R26" s="187">
        <v>122550.75099999999</v>
      </c>
      <c r="S26" s="187">
        <v>79770.346999999994</v>
      </c>
      <c r="T26" s="187">
        <v>32623.717675939995</v>
      </c>
      <c r="U26" s="385">
        <v>2150.39</v>
      </c>
      <c r="V26" s="187">
        <v>57386.413</v>
      </c>
      <c r="W26" s="187">
        <v>40909.971000000005</v>
      </c>
      <c r="X26" s="187">
        <v>34331.881000000001</v>
      </c>
      <c r="Y26" s="187">
        <f>Y27+Y28+Y29+Y30+Y31+Y32+Y33+Y34</f>
        <v>8767.1420000000016</v>
      </c>
      <c r="Z26" s="945"/>
      <c r="AA26" s="344"/>
      <c r="AB26" s="946">
        <v>155487.788</v>
      </c>
      <c r="AC26" s="947">
        <v>122550.75099999999</v>
      </c>
      <c r="AD26" s="947">
        <v>79770.346999999994</v>
      </c>
      <c r="AE26" s="948">
        <v>36748.978999999999</v>
      </c>
      <c r="AF26" s="948">
        <v>2150.39</v>
      </c>
      <c r="AG26" s="187">
        <f>AG27+AG28+AG29+AG30+AG31+AG32+AG33+AG34</f>
        <v>43044.5</v>
      </c>
      <c r="AH26" s="187">
        <f>AH27+AH28+AH29+AH30+AH31+AH32+AH33+AH34</f>
        <v>39268.800000000003</v>
      </c>
      <c r="AI26" s="187">
        <f>AI27+AI28+AI29+AI30+AI31+AI32+AI33+AI34</f>
        <v>9949.7000000000007</v>
      </c>
      <c r="AJ26" s="187">
        <f>AJ27+AJ28+AJ29+AJ30+AJ31+AJ32+AJ33+AJ34</f>
        <v>10807.4</v>
      </c>
    </row>
    <row r="27" spans="1:36" ht="20.100000000000001" customHeight="1">
      <c r="A27" s="728" t="s">
        <v>678</v>
      </c>
      <c r="B27" s="383">
        <v>0</v>
      </c>
      <c r="C27" s="383">
        <v>232</v>
      </c>
      <c r="D27" s="76">
        <v>0</v>
      </c>
      <c r="E27" s="76">
        <v>179.626</v>
      </c>
      <c r="F27" s="76">
        <v>115</v>
      </c>
      <c r="G27" s="76">
        <v>147.69999999999999</v>
      </c>
      <c r="H27" s="76">
        <v>390</v>
      </c>
      <c r="I27" s="76">
        <v>418</v>
      </c>
      <c r="J27" s="76">
        <v>1887</v>
      </c>
      <c r="K27" s="76">
        <v>1841.6</v>
      </c>
      <c r="L27" s="76">
        <v>5421.9</v>
      </c>
      <c r="M27" s="202">
        <v>4681.5</v>
      </c>
      <c r="N27" s="202">
        <v>2206.4</v>
      </c>
      <c r="O27" s="385">
        <v>1.8</v>
      </c>
      <c r="P27" s="385">
        <v>7000</v>
      </c>
      <c r="Q27" s="385">
        <v>20121.925999999999</v>
      </c>
      <c r="R27" s="187">
        <v>10900</v>
      </c>
      <c r="S27" s="187">
        <v>42889.517999999996</v>
      </c>
      <c r="T27" s="187">
        <v>18650</v>
      </c>
      <c r="U27" s="385">
        <v>0</v>
      </c>
      <c r="V27" s="187">
        <v>53700</v>
      </c>
      <c r="W27" s="187">
        <v>37431.881000000001</v>
      </c>
      <c r="X27" s="187">
        <v>0</v>
      </c>
      <c r="Y27" s="187">
        <v>6700</v>
      </c>
      <c r="Z27" s="945"/>
      <c r="AA27" s="344"/>
      <c r="AB27" s="946">
        <v>20121.925999999999</v>
      </c>
      <c r="AC27" s="947">
        <v>10900</v>
      </c>
      <c r="AD27" s="947">
        <v>42889.517999999996</v>
      </c>
      <c r="AE27" s="950">
        <v>18650</v>
      </c>
      <c r="AF27" s="950">
        <v>0</v>
      </c>
      <c r="AG27" s="187">
        <v>31050</v>
      </c>
      <c r="AH27" s="187">
        <v>18700</v>
      </c>
      <c r="AI27" s="187">
        <v>0</v>
      </c>
      <c r="AJ27" s="187">
        <v>10751.9</v>
      </c>
    </row>
    <row r="28" spans="1:36" ht="20.100000000000001" customHeight="1">
      <c r="A28" s="728" t="s">
        <v>679</v>
      </c>
      <c r="B28" s="383"/>
      <c r="C28" s="383"/>
      <c r="D28" s="76">
        <v>11</v>
      </c>
      <c r="E28" s="76">
        <v>1583.8050000000001</v>
      </c>
      <c r="F28" s="76">
        <v>78</v>
      </c>
      <c r="G28" s="76">
        <v>0</v>
      </c>
      <c r="H28" s="76">
        <v>330</v>
      </c>
      <c r="I28" s="76">
        <v>1324</v>
      </c>
      <c r="J28" s="76">
        <v>1450</v>
      </c>
      <c r="K28" s="76">
        <v>0</v>
      </c>
      <c r="L28" s="76">
        <v>707.2</v>
      </c>
      <c r="M28" s="202">
        <v>1457.2</v>
      </c>
      <c r="N28" s="202">
        <v>0</v>
      </c>
      <c r="O28" s="385">
        <v>1000</v>
      </c>
      <c r="P28" s="385">
        <v>0</v>
      </c>
      <c r="Q28" s="385">
        <v>5601.18</v>
      </c>
      <c r="R28" s="187">
        <v>0</v>
      </c>
      <c r="S28" s="187">
        <v>3820</v>
      </c>
      <c r="T28" s="187">
        <v>14078.11767594</v>
      </c>
      <c r="U28" s="385">
        <v>0</v>
      </c>
      <c r="V28" s="187">
        <v>0</v>
      </c>
      <c r="W28" s="187">
        <v>2250</v>
      </c>
      <c r="X28" s="187">
        <v>34331.881000000001</v>
      </c>
      <c r="Y28" s="187">
        <v>500</v>
      </c>
      <c r="Z28" s="945"/>
      <c r="AA28" s="344"/>
      <c r="AB28" s="946">
        <v>5601.18</v>
      </c>
      <c r="AC28" s="947">
        <v>0</v>
      </c>
      <c r="AD28" s="947">
        <v>3820</v>
      </c>
      <c r="AE28" s="950">
        <v>1995</v>
      </c>
      <c r="AF28" s="950">
        <v>0</v>
      </c>
      <c r="AG28" s="187">
        <v>500</v>
      </c>
      <c r="AH28" s="187">
        <v>0</v>
      </c>
      <c r="AI28" s="187">
        <v>0</v>
      </c>
      <c r="AJ28" s="187">
        <v>0</v>
      </c>
    </row>
    <row r="29" spans="1:36" ht="20.100000000000001" customHeight="1">
      <c r="A29" s="728" t="s">
        <v>680</v>
      </c>
      <c r="B29" s="383"/>
      <c r="C29" s="383"/>
      <c r="D29" s="76">
        <v>460.07499999999999</v>
      </c>
      <c r="E29" s="76">
        <v>693.79100000000005</v>
      </c>
      <c r="F29" s="76">
        <v>2789</v>
      </c>
      <c r="G29" s="76">
        <v>1998.2</v>
      </c>
      <c r="H29" s="76">
        <v>2293.6999999999998</v>
      </c>
      <c r="I29" s="76">
        <v>4657.1000000000004</v>
      </c>
      <c r="J29" s="76">
        <v>5748.4</v>
      </c>
      <c r="K29" s="76">
        <v>10407.9</v>
      </c>
      <c r="L29" s="76">
        <v>5421.8</v>
      </c>
      <c r="M29" s="384">
        <v>3238.6</v>
      </c>
      <c r="N29" s="384">
        <v>17976.7</v>
      </c>
      <c r="O29" s="385">
        <v>11886.8</v>
      </c>
      <c r="P29" s="385">
        <v>79569.275999999998</v>
      </c>
      <c r="Q29" s="385">
        <v>129764.682</v>
      </c>
      <c r="R29" s="187">
        <v>112227.571</v>
      </c>
      <c r="S29" s="187">
        <v>33169.828999999998</v>
      </c>
      <c r="T29" s="187">
        <v>150</v>
      </c>
      <c r="U29" s="385">
        <v>2150.39</v>
      </c>
      <c r="V29" s="187">
        <v>2250.9349999999999</v>
      </c>
      <c r="W29" s="187">
        <v>811.82600000000002</v>
      </c>
      <c r="X29" s="187">
        <v>0</v>
      </c>
      <c r="Y29" s="187">
        <v>1019.897</v>
      </c>
      <c r="Z29" s="945"/>
      <c r="AA29" s="344"/>
      <c r="AB29" s="946">
        <v>129764.682</v>
      </c>
      <c r="AC29" s="947">
        <v>112227.571</v>
      </c>
      <c r="AD29" s="947">
        <v>33169.828999999998</v>
      </c>
      <c r="AE29" s="950">
        <v>16398.116999999998</v>
      </c>
      <c r="AF29" s="950">
        <v>2150.39</v>
      </c>
      <c r="AG29" s="187">
        <v>11356.2</v>
      </c>
      <c r="AH29" s="187">
        <v>20521.3</v>
      </c>
      <c r="AI29" s="187">
        <v>6559.4</v>
      </c>
      <c r="AJ29" s="187">
        <v>0</v>
      </c>
    </row>
    <row r="30" spans="1:36" ht="20.100000000000001" customHeight="1">
      <c r="A30" s="728" t="s">
        <v>681</v>
      </c>
      <c r="B30" s="383">
        <v>138.69999999999999</v>
      </c>
      <c r="C30" s="383">
        <v>2076.1</v>
      </c>
      <c r="D30" s="76">
        <v>410.07499999999999</v>
      </c>
      <c r="E30" s="76">
        <v>555.37</v>
      </c>
      <c r="F30" s="76">
        <v>2789</v>
      </c>
      <c r="G30" s="76">
        <v>1998.2</v>
      </c>
      <c r="H30" s="76">
        <v>2293.6999999999998</v>
      </c>
      <c r="I30" s="76">
        <v>4657.1000000000004</v>
      </c>
      <c r="J30" s="76">
        <v>5748.4</v>
      </c>
      <c r="K30" s="76">
        <v>10407.9</v>
      </c>
      <c r="L30" s="76">
        <v>5421.8</v>
      </c>
      <c r="M30" s="202">
        <v>3238.6</v>
      </c>
      <c r="N30" s="202">
        <v>1221.2</v>
      </c>
      <c r="O30" s="385">
        <v>0</v>
      </c>
      <c r="P30" s="385">
        <v>0</v>
      </c>
      <c r="Q30" s="385">
        <v>0</v>
      </c>
      <c r="R30" s="187">
        <v>0</v>
      </c>
      <c r="S30" s="187">
        <v>0</v>
      </c>
      <c r="T30" s="187">
        <v>0</v>
      </c>
      <c r="U30" s="385">
        <v>0</v>
      </c>
      <c r="V30" s="187">
        <v>0</v>
      </c>
      <c r="W30" s="187">
        <v>0</v>
      </c>
      <c r="X30" s="187">
        <v>0</v>
      </c>
      <c r="Y30" s="187">
        <v>0</v>
      </c>
      <c r="Z30" s="945"/>
      <c r="AA30" s="344"/>
      <c r="AB30" s="946">
        <v>0</v>
      </c>
      <c r="AC30" s="947">
        <v>0</v>
      </c>
      <c r="AD30" s="947">
        <v>0</v>
      </c>
      <c r="AE30" s="949">
        <v>0</v>
      </c>
      <c r="AF30" s="949">
        <v>0</v>
      </c>
      <c r="AG30" s="187">
        <v>0</v>
      </c>
      <c r="AH30" s="187">
        <v>0</v>
      </c>
      <c r="AI30" s="187">
        <v>0</v>
      </c>
      <c r="AJ30" s="187">
        <v>0</v>
      </c>
    </row>
    <row r="31" spans="1:36" ht="20.100000000000001" customHeight="1">
      <c r="A31" s="728" t="s">
        <v>682</v>
      </c>
      <c r="B31" s="383"/>
      <c r="C31" s="383"/>
      <c r="D31" s="76">
        <v>50</v>
      </c>
      <c r="E31" s="202" t="s">
        <v>53</v>
      </c>
      <c r="F31" s="202" t="s">
        <v>53</v>
      </c>
      <c r="G31" s="202" t="s">
        <v>53</v>
      </c>
      <c r="H31" s="202" t="s">
        <v>53</v>
      </c>
      <c r="I31" s="202" t="s">
        <v>53</v>
      </c>
      <c r="J31" s="202" t="s">
        <v>53</v>
      </c>
      <c r="K31" s="202" t="s">
        <v>53</v>
      </c>
      <c r="L31" s="384"/>
      <c r="M31" s="384">
        <v>0</v>
      </c>
      <c r="N31" s="384">
        <v>0</v>
      </c>
      <c r="O31" s="385">
        <v>0</v>
      </c>
      <c r="P31" s="385">
        <v>0</v>
      </c>
      <c r="Q31" s="385">
        <v>0</v>
      </c>
      <c r="R31" s="187">
        <v>0</v>
      </c>
      <c r="S31" s="187">
        <v>0</v>
      </c>
      <c r="T31" s="187">
        <v>0</v>
      </c>
      <c r="U31" s="385">
        <v>0</v>
      </c>
      <c r="V31" s="187">
        <v>0</v>
      </c>
      <c r="W31" s="187">
        <v>0</v>
      </c>
      <c r="X31" s="187">
        <v>0</v>
      </c>
      <c r="Y31" s="187">
        <v>0</v>
      </c>
      <c r="Z31" s="945"/>
      <c r="AA31" s="344"/>
      <c r="AB31" s="946">
        <v>0</v>
      </c>
      <c r="AC31" s="947">
        <v>0</v>
      </c>
      <c r="AD31" s="947">
        <v>0</v>
      </c>
      <c r="AE31" s="949">
        <v>0</v>
      </c>
      <c r="AF31" s="949">
        <v>0</v>
      </c>
      <c r="AG31" s="187">
        <v>0</v>
      </c>
      <c r="AH31" s="187">
        <v>0</v>
      </c>
      <c r="AI31" s="187">
        <v>0</v>
      </c>
      <c r="AJ31" s="187">
        <v>0</v>
      </c>
    </row>
    <row r="32" spans="1:36" ht="20.100000000000001" customHeight="1">
      <c r="A32" s="728" t="s">
        <v>683</v>
      </c>
      <c r="B32" s="383"/>
      <c r="C32" s="383"/>
      <c r="D32" s="76">
        <v>0</v>
      </c>
      <c r="E32" s="202" t="s">
        <v>53</v>
      </c>
      <c r="F32" s="202" t="s">
        <v>53</v>
      </c>
      <c r="G32" s="202" t="s">
        <v>53</v>
      </c>
      <c r="H32" s="202" t="s">
        <v>53</v>
      </c>
      <c r="I32" s="202" t="s">
        <v>53</v>
      </c>
      <c r="J32" s="202" t="s">
        <v>53</v>
      </c>
      <c r="K32" s="202" t="s">
        <v>53</v>
      </c>
      <c r="L32" s="202" t="s">
        <v>53</v>
      </c>
      <c r="M32" s="384">
        <v>0</v>
      </c>
      <c r="N32" s="384">
        <v>0</v>
      </c>
      <c r="O32" s="385">
        <v>0</v>
      </c>
      <c r="P32" s="385">
        <v>0</v>
      </c>
      <c r="Q32" s="385">
        <v>0</v>
      </c>
      <c r="R32" s="187">
        <v>0</v>
      </c>
      <c r="S32" s="187">
        <v>0</v>
      </c>
      <c r="T32" s="187">
        <v>0</v>
      </c>
      <c r="U32" s="385">
        <v>0</v>
      </c>
      <c r="V32" s="187">
        <v>0</v>
      </c>
      <c r="W32" s="187">
        <v>0</v>
      </c>
      <c r="X32" s="187">
        <v>0</v>
      </c>
      <c r="Y32" s="187">
        <v>0</v>
      </c>
      <c r="Z32" s="945"/>
      <c r="AA32" s="344"/>
      <c r="AB32" s="946">
        <v>0</v>
      </c>
      <c r="AC32" s="947">
        <v>0</v>
      </c>
      <c r="AD32" s="947">
        <v>0</v>
      </c>
      <c r="AE32" s="949">
        <v>0</v>
      </c>
      <c r="AF32" s="949">
        <v>0</v>
      </c>
      <c r="AG32" s="187">
        <v>0</v>
      </c>
      <c r="AH32" s="187">
        <v>0</v>
      </c>
      <c r="AI32" s="187">
        <v>0</v>
      </c>
      <c r="AJ32" s="187">
        <v>0</v>
      </c>
    </row>
    <row r="33" spans="1:36" ht="20.100000000000001" customHeight="1">
      <c r="A33" s="728" t="s">
        <v>684</v>
      </c>
      <c r="B33" s="383"/>
      <c r="C33" s="383"/>
      <c r="D33" s="76">
        <v>0</v>
      </c>
      <c r="E33" s="76">
        <v>138.42099999999999</v>
      </c>
      <c r="F33" s="76">
        <v>0</v>
      </c>
      <c r="G33" s="202" t="s">
        <v>53</v>
      </c>
      <c r="H33" s="202" t="s">
        <v>53</v>
      </c>
      <c r="I33" s="202" t="s">
        <v>53</v>
      </c>
      <c r="J33" s="202" t="s">
        <v>53</v>
      </c>
      <c r="K33" s="202" t="s">
        <v>53</v>
      </c>
      <c r="L33" s="202" t="s">
        <v>53</v>
      </c>
      <c r="M33" s="384">
        <v>0</v>
      </c>
      <c r="N33" s="384">
        <v>0</v>
      </c>
      <c r="O33" s="385">
        <v>0</v>
      </c>
      <c r="P33" s="385">
        <v>0</v>
      </c>
      <c r="Q33" s="385">
        <v>0</v>
      </c>
      <c r="R33" s="187">
        <v>0</v>
      </c>
      <c r="S33" s="187">
        <v>0</v>
      </c>
      <c r="T33" s="187">
        <v>0</v>
      </c>
      <c r="U33" s="385">
        <v>0</v>
      </c>
      <c r="V33" s="187">
        <v>0</v>
      </c>
      <c r="W33" s="187">
        <v>0</v>
      </c>
      <c r="X33" s="187">
        <v>0</v>
      </c>
      <c r="Y33" s="187">
        <v>0</v>
      </c>
      <c r="Z33" s="945"/>
      <c r="AA33" s="344"/>
      <c r="AB33" s="946">
        <v>0</v>
      </c>
      <c r="AC33" s="947">
        <v>0</v>
      </c>
      <c r="AD33" s="947">
        <v>0</v>
      </c>
      <c r="AE33" s="949">
        <v>0</v>
      </c>
      <c r="AF33" s="949">
        <v>0</v>
      </c>
      <c r="AG33" s="187">
        <v>0</v>
      </c>
      <c r="AH33" s="187">
        <v>0</v>
      </c>
      <c r="AI33" s="187">
        <v>0</v>
      </c>
      <c r="AJ33" s="187">
        <v>0</v>
      </c>
    </row>
    <row r="34" spans="1:36" ht="20.100000000000001" customHeight="1">
      <c r="A34" s="728" t="s">
        <v>685</v>
      </c>
      <c r="B34" s="383"/>
      <c r="C34" s="383"/>
      <c r="D34" s="76">
        <v>0</v>
      </c>
      <c r="E34" s="76">
        <v>65</v>
      </c>
      <c r="F34" s="76">
        <v>100</v>
      </c>
      <c r="G34" s="202" t="s">
        <v>53</v>
      </c>
      <c r="H34" s="202" t="s">
        <v>53</v>
      </c>
      <c r="I34" s="202" t="s">
        <v>53</v>
      </c>
      <c r="J34" s="202" t="s">
        <v>53</v>
      </c>
      <c r="K34" s="202" t="s">
        <v>53</v>
      </c>
      <c r="L34" s="384">
        <v>4105.1000000000004</v>
      </c>
      <c r="M34" s="384">
        <v>0.2</v>
      </c>
      <c r="N34" s="384">
        <v>0</v>
      </c>
      <c r="O34" s="385">
        <v>38938.5</v>
      </c>
      <c r="P34" s="385">
        <v>0</v>
      </c>
      <c r="Q34" s="385">
        <v>0</v>
      </c>
      <c r="R34" s="187">
        <v>-576.82000000000005</v>
      </c>
      <c r="S34" s="187">
        <v>-109</v>
      </c>
      <c r="T34" s="187">
        <v>-254.4</v>
      </c>
      <c r="U34" s="385">
        <v>0</v>
      </c>
      <c r="V34" s="187">
        <v>1435.4780000000001</v>
      </c>
      <c r="W34" s="187">
        <v>416.26400000000001</v>
      </c>
      <c r="X34" s="187">
        <v>0</v>
      </c>
      <c r="Y34" s="187">
        <v>547.245</v>
      </c>
      <c r="Z34" s="945"/>
      <c r="AA34" s="344"/>
      <c r="AB34" s="946">
        <v>0</v>
      </c>
      <c r="AC34" s="947">
        <v>-576.82000000000005</v>
      </c>
      <c r="AD34" s="947">
        <v>-109</v>
      </c>
      <c r="AE34" s="950">
        <v>-294.13799999999998</v>
      </c>
      <c r="AF34" s="950">
        <v>0</v>
      </c>
      <c r="AG34" s="187">
        <v>138.30000000000001</v>
      </c>
      <c r="AH34" s="187">
        <v>47.5</v>
      </c>
      <c r="AI34" s="187">
        <v>3390.3</v>
      </c>
      <c r="AJ34" s="187">
        <v>55.5</v>
      </c>
    </row>
    <row r="35" spans="1:36" ht="16.5" customHeight="1">
      <c r="A35" s="727"/>
      <c r="B35" s="387"/>
      <c r="C35" s="387"/>
      <c r="D35" s="76"/>
      <c r="E35" s="76"/>
      <c r="F35" s="76"/>
      <c r="G35" s="202"/>
      <c r="H35" s="202"/>
      <c r="I35" s="202"/>
      <c r="J35" s="202"/>
      <c r="K35" s="202"/>
      <c r="L35" s="384"/>
      <c r="M35" s="384"/>
      <c r="N35" s="384"/>
      <c r="O35" s="385"/>
      <c r="P35" s="385"/>
      <c r="Q35" s="385"/>
      <c r="R35" s="187"/>
      <c r="S35" s="187"/>
      <c r="T35" s="187"/>
      <c r="U35" s="385"/>
      <c r="V35" s="187"/>
      <c r="W35" s="187"/>
      <c r="X35" s="187"/>
      <c r="Y35" s="187"/>
      <c r="Z35" s="945"/>
      <c r="AA35" s="344"/>
      <c r="AB35" s="946"/>
      <c r="AC35" s="947"/>
      <c r="AD35" s="947"/>
      <c r="AE35" s="946"/>
      <c r="AF35" s="946"/>
      <c r="AG35" s="187"/>
      <c r="AH35" s="187"/>
      <c r="AI35" s="187"/>
      <c r="AJ35" s="187"/>
    </row>
    <row r="36" spans="1:36" ht="20.100000000000001" customHeight="1">
      <c r="A36" s="727" t="s">
        <v>591</v>
      </c>
      <c r="B36" s="387"/>
      <c r="C36" s="387"/>
      <c r="D36" s="76">
        <v>251.95</v>
      </c>
      <c r="E36" s="76">
        <v>338.77499999999998</v>
      </c>
      <c r="F36" s="76">
        <v>0.1</v>
      </c>
      <c r="G36" s="202" t="s">
        <v>53</v>
      </c>
      <c r="H36" s="202" t="s">
        <v>53</v>
      </c>
      <c r="I36" s="202" t="s">
        <v>53</v>
      </c>
      <c r="J36" s="202" t="s">
        <v>53</v>
      </c>
      <c r="K36" s="202" t="s">
        <v>53</v>
      </c>
      <c r="L36" s="202" t="s">
        <v>53</v>
      </c>
      <c r="M36" s="384">
        <v>0</v>
      </c>
      <c r="N36" s="384">
        <v>100</v>
      </c>
      <c r="O36" s="385">
        <v>0</v>
      </c>
      <c r="P36" s="385">
        <v>1784.2470000000001</v>
      </c>
      <c r="Q36" s="385">
        <v>0</v>
      </c>
      <c r="R36" s="187">
        <v>0</v>
      </c>
      <c r="S36" s="187">
        <v>0</v>
      </c>
      <c r="T36" s="187">
        <v>0</v>
      </c>
      <c r="U36" s="385">
        <v>0</v>
      </c>
      <c r="V36" s="187">
        <v>0</v>
      </c>
      <c r="W36" s="187">
        <v>0</v>
      </c>
      <c r="X36" s="187">
        <v>0</v>
      </c>
      <c r="Y36" s="187">
        <f>Y37+Y38+Y39+Y40+Y41+Y42</f>
        <v>0</v>
      </c>
      <c r="Z36" s="945"/>
      <c r="AA36" s="344"/>
      <c r="AB36" s="946">
        <v>0</v>
      </c>
      <c r="AC36" s="947">
        <v>0</v>
      </c>
      <c r="AD36" s="947">
        <v>0</v>
      </c>
      <c r="AE36" s="948">
        <v>0</v>
      </c>
      <c r="AF36" s="948">
        <v>0</v>
      </c>
      <c r="AG36" s="187">
        <f>AG37+AG38+AG39+AG40+AG41+AG42</f>
        <v>0</v>
      </c>
      <c r="AH36" s="187">
        <f>AH37+AH38+AH39+AH40+AH41+AH42</f>
        <v>0</v>
      </c>
      <c r="AI36" s="187">
        <f>AI37+AI38+AI39+AI40+AI41+AI42</f>
        <v>0</v>
      </c>
      <c r="AJ36" s="187">
        <f>AJ37+AJ38+AJ39+AJ40+AJ41+AJ42</f>
        <v>0</v>
      </c>
    </row>
    <row r="37" spans="1:36" ht="20.100000000000001" customHeight="1">
      <c r="A37" s="728" t="s">
        <v>686</v>
      </c>
      <c r="B37" s="383"/>
      <c r="C37" s="383"/>
      <c r="D37" s="76">
        <v>251.95</v>
      </c>
      <c r="E37" s="76">
        <v>338.709</v>
      </c>
      <c r="F37" s="76">
        <v>0</v>
      </c>
      <c r="G37" s="202" t="s">
        <v>53</v>
      </c>
      <c r="H37" s="202" t="s">
        <v>53</v>
      </c>
      <c r="I37" s="202" t="s">
        <v>53</v>
      </c>
      <c r="J37" s="202" t="s">
        <v>53</v>
      </c>
      <c r="K37" s="202" t="s">
        <v>53</v>
      </c>
      <c r="L37" s="202" t="s">
        <v>53</v>
      </c>
      <c r="M37" s="384">
        <v>0</v>
      </c>
      <c r="N37" s="384">
        <v>100</v>
      </c>
      <c r="O37" s="385">
        <v>0</v>
      </c>
      <c r="P37" s="385">
        <v>0</v>
      </c>
      <c r="Q37" s="385">
        <v>0</v>
      </c>
      <c r="R37" s="187">
        <v>0</v>
      </c>
      <c r="S37" s="187">
        <v>0</v>
      </c>
      <c r="T37" s="187">
        <v>0</v>
      </c>
      <c r="U37" s="385">
        <v>0</v>
      </c>
      <c r="V37" s="187">
        <v>0</v>
      </c>
      <c r="W37" s="187">
        <v>0</v>
      </c>
      <c r="X37" s="187">
        <v>0</v>
      </c>
      <c r="Y37" s="187">
        <v>0</v>
      </c>
      <c r="Z37" s="945"/>
      <c r="AA37" s="344"/>
      <c r="AB37" s="946">
        <v>0</v>
      </c>
      <c r="AC37" s="947">
        <v>0</v>
      </c>
      <c r="AD37" s="947">
        <v>0</v>
      </c>
      <c r="AE37" s="950">
        <v>0</v>
      </c>
      <c r="AF37" s="950">
        <v>0</v>
      </c>
      <c r="AG37" s="187">
        <v>0</v>
      </c>
      <c r="AH37" s="187">
        <v>0</v>
      </c>
      <c r="AI37" s="187">
        <v>0</v>
      </c>
      <c r="AJ37" s="187">
        <v>0</v>
      </c>
    </row>
    <row r="38" spans="1:36" ht="20.100000000000001" customHeight="1">
      <c r="A38" s="728" t="s">
        <v>687</v>
      </c>
      <c r="B38" s="383"/>
      <c r="C38" s="383"/>
      <c r="D38" s="76">
        <v>0</v>
      </c>
      <c r="E38" s="76">
        <v>0</v>
      </c>
      <c r="F38" s="76">
        <v>0</v>
      </c>
      <c r="G38" s="202" t="s">
        <v>53</v>
      </c>
      <c r="H38" s="202" t="s">
        <v>53</v>
      </c>
      <c r="I38" s="202" t="s">
        <v>53</v>
      </c>
      <c r="J38" s="202" t="s">
        <v>53</v>
      </c>
      <c r="K38" s="202" t="s">
        <v>53</v>
      </c>
      <c r="L38" s="202" t="s">
        <v>53</v>
      </c>
      <c r="M38" s="384">
        <v>0</v>
      </c>
      <c r="N38" s="384">
        <v>0</v>
      </c>
      <c r="O38" s="385">
        <v>0</v>
      </c>
      <c r="P38" s="385">
        <v>0</v>
      </c>
      <c r="Q38" s="385">
        <v>0</v>
      </c>
      <c r="R38" s="187">
        <v>0</v>
      </c>
      <c r="S38" s="187">
        <v>0</v>
      </c>
      <c r="T38" s="187">
        <v>0</v>
      </c>
      <c r="U38" s="385">
        <v>0</v>
      </c>
      <c r="V38" s="187">
        <v>0</v>
      </c>
      <c r="W38" s="187">
        <v>0</v>
      </c>
      <c r="X38" s="187">
        <v>0</v>
      </c>
      <c r="Y38" s="187">
        <v>0</v>
      </c>
      <c r="Z38" s="945"/>
      <c r="AA38" s="344"/>
      <c r="AB38" s="946">
        <v>0</v>
      </c>
      <c r="AC38" s="947">
        <v>0</v>
      </c>
      <c r="AD38" s="947">
        <v>0</v>
      </c>
      <c r="AE38" s="950">
        <v>0</v>
      </c>
      <c r="AF38" s="950">
        <v>0</v>
      </c>
      <c r="AG38" s="187">
        <v>0</v>
      </c>
      <c r="AH38" s="187">
        <v>0</v>
      </c>
      <c r="AI38" s="187">
        <v>0</v>
      </c>
      <c r="AJ38" s="187">
        <v>0</v>
      </c>
    </row>
    <row r="39" spans="1:36" ht="20.100000000000001" customHeight="1">
      <c r="A39" s="728" t="s">
        <v>688</v>
      </c>
      <c r="B39" s="383"/>
      <c r="C39" s="383"/>
      <c r="D39" s="76">
        <v>0</v>
      </c>
      <c r="E39" s="76">
        <v>6.6000000000000003E-2</v>
      </c>
      <c r="F39" s="76">
        <v>0.1</v>
      </c>
      <c r="G39" s="202" t="s">
        <v>53</v>
      </c>
      <c r="H39" s="202" t="s">
        <v>53</v>
      </c>
      <c r="I39" s="202" t="s">
        <v>53</v>
      </c>
      <c r="J39" s="202" t="s">
        <v>53</v>
      </c>
      <c r="K39" s="202" t="s">
        <v>53</v>
      </c>
      <c r="L39" s="202" t="s">
        <v>53</v>
      </c>
      <c r="M39" s="384">
        <v>0</v>
      </c>
      <c r="N39" s="384">
        <v>0</v>
      </c>
      <c r="O39" s="385">
        <v>0</v>
      </c>
      <c r="P39" s="385">
        <v>0</v>
      </c>
      <c r="Q39" s="385">
        <v>0</v>
      </c>
      <c r="R39" s="187">
        <v>0</v>
      </c>
      <c r="S39" s="187">
        <v>0</v>
      </c>
      <c r="T39" s="187">
        <v>0</v>
      </c>
      <c r="U39" s="385">
        <v>0</v>
      </c>
      <c r="V39" s="187">
        <v>0</v>
      </c>
      <c r="W39" s="187">
        <v>0</v>
      </c>
      <c r="X39" s="187">
        <v>0</v>
      </c>
      <c r="Y39" s="187">
        <v>0</v>
      </c>
      <c r="Z39" s="945"/>
      <c r="AA39" s="344"/>
      <c r="AB39" s="946">
        <v>0</v>
      </c>
      <c r="AC39" s="947">
        <v>0</v>
      </c>
      <c r="AD39" s="947">
        <v>0</v>
      </c>
      <c r="AE39" s="950">
        <v>0</v>
      </c>
      <c r="AF39" s="950">
        <v>0</v>
      </c>
      <c r="AG39" s="187">
        <v>0</v>
      </c>
      <c r="AH39" s="187">
        <v>0</v>
      </c>
      <c r="AI39" s="187">
        <v>0</v>
      </c>
      <c r="AJ39" s="187">
        <v>0</v>
      </c>
    </row>
    <row r="40" spans="1:36" ht="20.100000000000001" customHeight="1">
      <c r="A40" s="728" t="s">
        <v>689</v>
      </c>
      <c r="B40" s="383"/>
      <c r="C40" s="383"/>
      <c r="D40" s="76">
        <v>0</v>
      </c>
      <c r="E40" s="76">
        <v>0</v>
      </c>
      <c r="F40" s="76">
        <v>0</v>
      </c>
      <c r="G40" s="202" t="s">
        <v>53</v>
      </c>
      <c r="H40" s="202" t="s">
        <v>53</v>
      </c>
      <c r="I40" s="202" t="s">
        <v>53</v>
      </c>
      <c r="J40" s="202" t="s">
        <v>53</v>
      </c>
      <c r="K40" s="202" t="s">
        <v>53</v>
      </c>
      <c r="L40" s="202" t="s">
        <v>53</v>
      </c>
      <c r="M40" s="384">
        <v>0</v>
      </c>
      <c r="N40" s="384">
        <v>0</v>
      </c>
      <c r="O40" s="385">
        <v>0</v>
      </c>
      <c r="P40" s="385">
        <v>0</v>
      </c>
      <c r="Q40" s="385">
        <v>0</v>
      </c>
      <c r="R40" s="187">
        <v>0</v>
      </c>
      <c r="S40" s="187">
        <v>0</v>
      </c>
      <c r="T40" s="187">
        <v>0</v>
      </c>
      <c r="U40" s="385">
        <v>0</v>
      </c>
      <c r="V40" s="187">
        <v>0</v>
      </c>
      <c r="W40" s="187">
        <v>0</v>
      </c>
      <c r="X40" s="187">
        <v>0</v>
      </c>
      <c r="Y40" s="187">
        <v>0</v>
      </c>
      <c r="Z40" s="945"/>
      <c r="AA40" s="344"/>
      <c r="AB40" s="946">
        <v>0</v>
      </c>
      <c r="AC40" s="947">
        <v>0</v>
      </c>
      <c r="AD40" s="947">
        <v>0</v>
      </c>
      <c r="AE40" s="949">
        <v>0</v>
      </c>
      <c r="AF40" s="949">
        <v>0</v>
      </c>
      <c r="AG40" s="187">
        <v>0</v>
      </c>
      <c r="AH40" s="187">
        <v>0</v>
      </c>
      <c r="AI40" s="187">
        <v>0</v>
      </c>
      <c r="AJ40" s="187">
        <v>0</v>
      </c>
    </row>
    <row r="41" spans="1:36" ht="20.100000000000001" customHeight="1">
      <c r="A41" s="728" t="s">
        <v>690</v>
      </c>
      <c r="B41" s="383"/>
      <c r="C41" s="383"/>
      <c r="D41" s="76">
        <v>0</v>
      </c>
      <c r="E41" s="76">
        <v>6.6000000000000003E-2</v>
      </c>
      <c r="F41" s="76">
        <v>0</v>
      </c>
      <c r="G41" s="202" t="s">
        <v>53</v>
      </c>
      <c r="H41" s="202" t="s">
        <v>53</v>
      </c>
      <c r="I41" s="202" t="s">
        <v>53</v>
      </c>
      <c r="J41" s="202" t="s">
        <v>53</v>
      </c>
      <c r="K41" s="202" t="s">
        <v>53</v>
      </c>
      <c r="L41" s="202" t="s">
        <v>53</v>
      </c>
      <c r="M41" s="384">
        <v>0</v>
      </c>
      <c r="N41" s="384">
        <v>0</v>
      </c>
      <c r="O41" s="385">
        <v>0</v>
      </c>
      <c r="P41" s="385">
        <v>0</v>
      </c>
      <c r="Q41" s="385">
        <v>0</v>
      </c>
      <c r="R41" s="187">
        <v>0</v>
      </c>
      <c r="S41" s="187">
        <v>0</v>
      </c>
      <c r="T41" s="187">
        <v>0</v>
      </c>
      <c r="U41" s="385">
        <v>0</v>
      </c>
      <c r="V41" s="187">
        <v>0</v>
      </c>
      <c r="W41" s="187">
        <v>0</v>
      </c>
      <c r="X41" s="187">
        <v>0</v>
      </c>
      <c r="Y41" s="187">
        <v>0</v>
      </c>
      <c r="Z41" s="945"/>
      <c r="AA41" s="344"/>
      <c r="AB41" s="946">
        <v>0</v>
      </c>
      <c r="AC41" s="947">
        <v>0</v>
      </c>
      <c r="AD41" s="947">
        <v>0</v>
      </c>
      <c r="AE41" s="949">
        <v>0</v>
      </c>
      <c r="AF41" s="949">
        <v>0</v>
      </c>
      <c r="AG41" s="187">
        <v>0</v>
      </c>
      <c r="AH41" s="187">
        <v>0</v>
      </c>
      <c r="AI41" s="187">
        <v>0</v>
      </c>
      <c r="AJ41" s="187">
        <v>0</v>
      </c>
    </row>
    <row r="42" spans="1:36" ht="20.100000000000001" customHeight="1">
      <c r="A42" s="728" t="s">
        <v>691</v>
      </c>
      <c r="B42" s="383"/>
      <c r="C42" s="383"/>
      <c r="D42" s="76">
        <v>0</v>
      </c>
      <c r="E42" s="202" t="s">
        <v>53</v>
      </c>
      <c r="F42" s="76">
        <v>0.1</v>
      </c>
      <c r="G42" s="202" t="s">
        <v>53</v>
      </c>
      <c r="H42" s="202" t="s">
        <v>53</v>
      </c>
      <c r="I42" s="202" t="s">
        <v>53</v>
      </c>
      <c r="J42" s="202" t="s">
        <v>53</v>
      </c>
      <c r="K42" s="202" t="s">
        <v>53</v>
      </c>
      <c r="L42" s="202" t="s">
        <v>53</v>
      </c>
      <c r="M42" s="384">
        <v>0</v>
      </c>
      <c r="N42" s="384">
        <v>0</v>
      </c>
      <c r="O42" s="385">
        <v>0</v>
      </c>
      <c r="P42" s="388">
        <v>1784.2470000000001</v>
      </c>
      <c r="Q42" s="385">
        <v>0</v>
      </c>
      <c r="R42" s="187">
        <v>0</v>
      </c>
      <c r="S42" s="187">
        <v>0</v>
      </c>
      <c r="T42" s="187">
        <v>0</v>
      </c>
      <c r="U42" s="385">
        <v>0</v>
      </c>
      <c r="V42" s="187">
        <v>0</v>
      </c>
      <c r="W42" s="187">
        <v>0</v>
      </c>
      <c r="X42" s="187">
        <v>0</v>
      </c>
      <c r="Y42" s="187">
        <v>0</v>
      </c>
      <c r="Z42" s="945"/>
      <c r="AA42" s="344"/>
      <c r="AB42" s="946">
        <v>0</v>
      </c>
      <c r="AC42" s="947">
        <v>0</v>
      </c>
      <c r="AD42" s="947">
        <v>0</v>
      </c>
      <c r="AE42" s="949">
        <v>0</v>
      </c>
      <c r="AF42" s="949">
        <v>0</v>
      </c>
      <c r="AG42" s="187">
        <v>0</v>
      </c>
      <c r="AH42" s="187">
        <v>0</v>
      </c>
      <c r="AI42" s="187">
        <v>0</v>
      </c>
      <c r="AJ42" s="187">
        <v>0</v>
      </c>
    </row>
    <row r="43" spans="1:36" ht="14.25" customHeight="1">
      <c r="A43" s="727"/>
      <c r="B43" s="387"/>
      <c r="C43" s="387"/>
      <c r="D43" s="76"/>
      <c r="E43" s="76"/>
      <c r="F43" s="76"/>
      <c r="G43" s="76"/>
      <c r="H43" s="76"/>
      <c r="I43" s="76"/>
      <c r="J43" s="76"/>
      <c r="K43" s="76"/>
      <c r="L43" s="384"/>
      <c r="M43" s="384"/>
      <c r="N43" s="384" t="s">
        <v>11</v>
      </c>
      <c r="O43" s="385" t="s">
        <v>11</v>
      </c>
      <c r="P43" s="385" t="s">
        <v>11</v>
      </c>
      <c r="Q43" s="385" t="s">
        <v>11</v>
      </c>
      <c r="R43" s="187" t="s">
        <v>11</v>
      </c>
      <c r="S43" s="187" t="s">
        <v>11</v>
      </c>
      <c r="T43" s="187" t="s">
        <v>11</v>
      </c>
      <c r="U43" s="385" t="s">
        <v>11</v>
      </c>
      <c r="V43" s="187" t="s">
        <v>11</v>
      </c>
      <c r="W43" s="187" t="s">
        <v>11</v>
      </c>
      <c r="X43" s="187" t="s">
        <v>11</v>
      </c>
      <c r="Y43" s="187" t="s">
        <v>11</v>
      </c>
      <c r="Z43" s="945"/>
      <c r="AA43" s="344"/>
      <c r="AB43" s="946" t="s">
        <v>11</v>
      </c>
      <c r="AC43" s="947" t="s">
        <v>11</v>
      </c>
      <c r="AD43" s="947" t="s">
        <v>11</v>
      </c>
      <c r="AE43" s="946" t="s">
        <v>11</v>
      </c>
      <c r="AF43" s="946" t="s">
        <v>11</v>
      </c>
      <c r="AG43" s="187" t="s">
        <v>11</v>
      </c>
      <c r="AH43" s="187" t="s">
        <v>11</v>
      </c>
      <c r="AI43" s="187" t="s">
        <v>11</v>
      </c>
      <c r="AJ43" s="187" t="s">
        <v>11</v>
      </c>
    </row>
    <row r="44" spans="1:36" ht="20.100000000000001" customHeight="1">
      <c r="A44" s="727" t="s">
        <v>692</v>
      </c>
      <c r="B44" s="387"/>
      <c r="C44" s="387"/>
      <c r="D44" s="76">
        <v>915.83299999999997</v>
      </c>
      <c r="E44" s="76">
        <v>1890.711</v>
      </c>
      <c r="F44" s="76">
        <v>1777.6</v>
      </c>
      <c r="G44" s="76">
        <v>1442.2</v>
      </c>
      <c r="H44" s="76">
        <v>1854.3</v>
      </c>
      <c r="I44" s="76">
        <v>5723.2</v>
      </c>
      <c r="J44" s="76">
        <v>4811</v>
      </c>
      <c r="K44" s="76">
        <v>5036.7</v>
      </c>
      <c r="L44" s="76">
        <v>3391.9</v>
      </c>
      <c r="M44" s="384">
        <v>6249.1</v>
      </c>
      <c r="N44" s="384">
        <v>6976.9</v>
      </c>
      <c r="O44" s="385">
        <v>20348.7</v>
      </c>
      <c r="P44" s="385">
        <v>21102.453000000001</v>
      </c>
      <c r="Q44" s="385">
        <v>23057.707999999999</v>
      </c>
      <c r="R44" s="187">
        <v>106554.83499999999</v>
      </c>
      <c r="S44" s="187">
        <v>110558.33099999999</v>
      </c>
      <c r="T44" s="187">
        <v>51599.700000000004</v>
      </c>
      <c r="U44" s="385">
        <v>88269.066000000006</v>
      </c>
      <c r="V44" s="187">
        <v>97171.565000000017</v>
      </c>
      <c r="W44" s="187">
        <v>111079.04700000001</v>
      </c>
      <c r="X44" s="187">
        <v>89231.726936000006</v>
      </c>
      <c r="Y44" s="187">
        <f>Y45+Y46+Y47</f>
        <v>60375.600000000006</v>
      </c>
      <c r="Z44" s="945"/>
      <c r="AA44" s="344"/>
      <c r="AB44" s="946">
        <v>23057.707999999999</v>
      </c>
      <c r="AC44" s="947">
        <v>106554.83499999999</v>
      </c>
      <c r="AD44" s="947">
        <v>110558.33099999999</v>
      </c>
      <c r="AE44" s="948">
        <v>51888.216999999997</v>
      </c>
      <c r="AF44" s="948">
        <v>88269.066000000006</v>
      </c>
      <c r="AG44" s="187">
        <f>AG45+AG46+AG47</f>
        <v>66414</v>
      </c>
      <c r="AH44" s="187">
        <f>AH45+AH46+AH47</f>
        <v>77537</v>
      </c>
      <c r="AI44" s="187">
        <f>AI45+AI46+AI47</f>
        <v>81623.900000000009</v>
      </c>
      <c r="AJ44" s="187">
        <f>AJ45+AJ46+AJ47</f>
        <v>35048.400000000001</v>
      </c>
    </row>
    <row r="45" spans="1:36" ht="20.100000000000001" customHeight="1">
      <c r="A45" s="728" t="s">
        <v>693</v>
      </c>
      <c r="B45" s="383"/>
      <c r="C45" s="383"/>
      <c r="D45" s="76">
        <v>915.83299999999997</v>
      </c>
      <c r="E45" s="76">
        <v>1865.711</v>
      </c>
      <c r="F45" s="76">
        <v>1580</v>
      </c>
      <c r="G45" s="76">
        <v>1237.9000000000001</v>
      </c>
      <c r="H45" s="76">
        <v>1854.3</v>
      </c>
      <c r="I45" s="76">
        <v>5723.2</v>
      </c>
      <c r="J45" s="76">
        <v>2448.3000000000002</v>
      </c>
      <c r="K45" s="76">
        <v>5036.7</v>
      </c>
      <c r="L45" s="76">
        <v>3073.9</v>
      </c>
      <c r="M45" s="202">
        <v>5752.9</v>
      </c>
      <c r="N45" s="202">
        <v>6351.3</v>
      </c>
      <c r="O45" s="385">
        <v>18791.2</v>
      </c>
      <c r="P45" s="385">
        <v>15835.235000000001</v>
      </c>
      <c r="Q45" s="385">
        <v>17529.317999999999</v>
      </c>
      <c r="R45" s="187">
        <v>90084.510999999999</v>
      </c>
      <c r="S45" s="187">
        <v>76922.259999999995</v>
      </c>
      <c r="T45" s="187">
        <v>14867.5</v>
      </c>
      <c r="U45" s="385">
        <v>67770.248999999996</v>
      </c>
      <c r="V45" s="187">
        <v>62428.938000000002</v>
      </c>
      <c r="W45" s="187">
        <v>76249.888000000006</v>
      </c>
      <c r="X45" s="187">
        <v>66432.779892000006</v>
      </c>
      <c r="Y45" s="187">
        <v>40134.5</v>
      </c>
      <c r="Z45" s="945"/>
      <c r="AA45" s="344"/>
      <c r="AB45" s="946">
        <v>17529.317999999999</v>
      </c>
      <c r="AC45" s="947">
        <v>90084.510999999999</v>
      </c>
      <c r="AD45" s="947">
        <v>76922.259999999995</v>
      </c>
      <c r="AE45" s="950">
        <v>14867.52</v>
      </c>
      <c r="AF45" s="950">
        <v>67770.248999999996</v>
      </c>
      <c r="AG45" s="187">
        <v>43514.5</v>
      </c>
      <c r="AH45" s="187">
        <v>54370.400000000001</v>
      </c>
      <c r="AI45" s="187">
        <v>56853.1</v>
      </c>
      <c r="AJ45" s="187">
        <v>12553.2</v>
      </c>
    </row>
    <row r="46" spans="1:36" ht="20.100000000000001" customHeight="1">
      <c r="A46" s="728" t="s">
        <v>694</v>
      </c>
      <c r="B46" s="383"/>
      <c r="C46" s="383"/>
      <c r="D46" s="76">
        <v>0</v>
      </c>
      <c r="E46" s="76">
        <v>25</v>
      </c>
      <c r="F46" s="76">
        <v>0</v>
      </c>
      <c r="G46" s="76">
        <v>0</v>
      </c>
      <c r="H46" s="76">
        <v>0</v>
      </c>
      <c r="I46" s="76">
        <v>0</v>
      </c>
      <c r="J46" s="76">
        <v>0</v>
      </c>
      <c r="K46" s="76">
        <v>0</v>
      </c>
      <c r="L46" s="76">
        <v>313.60000000000002</v>
      </c>
      <c r="M46" s="384">
        <v>491.9</v>
      </c>
      <c r="N46" s="384">
        <v>625.6</v>
      </c>
      <c r="O46" s="385">
        <v>1557.5</v>
      </c>
      <c r="P46" s="385">
        <v>5267.2179999999998</v>
      </c>
      <c r="Q46" s="385">
        <v>4794.2920000000004</v>
      </c>
      <c r="R46" s="187">
        <v>13547.909</v>
      </c>
      <c r="S46" s="187">
        <v>30713.655999999999</v>
      </c>
      <c r="T46" s="187">
        <v>33859.800000000003</v>
      </c>
      <c r="U46" s="385">
        <v>20863.865000000002</v>
      </c>
      <c r="V46" s="187">
        <v>34287.675000000003</v>
      </c>
      <c r="W46" s="187">
        <v>34274.207000000002</v>
      </c>
      <c r="X46" s="187">
        <v>21883.749044</v>
      </c>
      <c r="Y46" s="187">
        <v>19200.8</v>
      </c>
      <c r="Z46" s="945"/>
      <c r="AA46" s="344"/>
      <c r="AB46" s="946">
        <v>4794.2920000000004</v>
      </c>
      <c r="AC46" s="947">
        <v>13547.909</v>
      </c>
      <c r="AD46" s="947">
        <v>30713.655999999999</v>
      </c>
      <c r="AE46" s="950">
        <v>34148.281999999999</v>
      </c>
      <c r="AF46" s="950">
        <v>20863.865000000002</v>
      </c>
      <c r="AG46" s="187">
        <v>21040.5</v>
      </c>
      <c r="AH46" s="187">
        <v>21167.8</v>
      </c>
      <c r="AI46" s="187">
        <v>20550.7</v>
      </c>
      <c r="AJ46" s="187">
        <v>17899</v>
      </c>
    </row>
    <row r="47" spans="1:36">
      <c r="A47" s="728" t="s">
        <v>695</v>
      </c>
      <c r="B47" s="383"/>
      <c r="C47" s="383"/>
      <c r="D47" s="76">
        <v>0</v>
      </c>
      <c r="E47" s="76">
        <v>0</v>
      </c>
      <c r="F47" s="76">
        <v>197.6</v>
      </c>
      <c r="G47" s="76">
        <v>204.3</v>
      </c>
      <c r="H47" s="76">
        <v>0</v>
      </c>
      <c r="I47" s="76">
        <v>0</v>
      </c>
      <c r="J47" s="76">
        <v>2362.6999999999998</v>
      </c>
      <c r="K47" s="76">
        <v>0</v>
      </c>
      <c r="L47" s="384">
        <v>4.4000000000000004</v>
      </c>
      <c r="M47" s="384">
        <v>4.3</v>
      </c>
      <c r="N47" s="384">
        <v>0</v>
      </c>
      <c r="O47" s="385">
        <v>0</v>
      </c>
      <c r="P47" s="385">
        <v>0</v>
      </c>
      <c r="Q47" s="385">
        <v>734.09799999999996</v>
      </c>
      <c r="R47" s="187">
        <v>2922.415</v>
      </c>
      <c r="S47" s="187">
        <v>2922.415</v>
      </c>
      <c r="T47" s="187">
        <v>2872.4</v>
      </c>
      <c r="U47" s="385">
        <v>-365.04800000000012</v>
      </c>
      <c r="V47" s="187">
        <v>454.95199999999988</v>
      </c>
      <c r="W47" s="187">
        <v>554.95199999999977</v>
      </c>
      <c r="X47" s="187">
        <v>0</v>
      </c>
      <c r="Y47" s="187">
        <v>1040.3</v>
      </c>
      <c r="Z47" s="945"/>
      <c r="AA47" s="344"/>
      <c r="AB47" s="946">
        <v>734.09799999999996</v>
      </c>
      <c r="AC47" s="947">
        <v>2922.415</v>
      </c>
      <c r="AD47" s="947">
        <v>2922.415</v>
      </c>
      <c r="AE47" s="950">
        <v>2872.415</v>
      </c>
      <c r="AF47" s="950">
        <v>-365.04800000000012</v>
      </c>
      <c r="AG47" s="187">
        <v>1859</v>
      </c>
      <c r="AH47" s="187">
        <v>1998.8</v>
      </c>
      <c r="AI47" s="187">
        <v>4220.1000000000004</v>
      </c>
      <c r="AJ47" s="187">
        <v>4596.2</v>
      </c>
    </row>
    <row r="48" spans="1:36">
      <c r="A48" s="727"/>
      <c r="B48" s="387"/>
      <c r="C48" s="387"/>
      <c r="D48" s="76"/>
      <c r="E48" s="76"/>
      <c r="F48" s="76"/>
      <c r="G48" s="76"/>
      <c r="H48" s="76"/>
      <c r="I48" s="76"/>
      <c r="J48" s="76"/>
      <c r="K48" s="76"/>
      <c r="L48" s="76"/>
      <c r="M48" s="733"/>
      <c r="N48" s="733"/>
      <c r="O48" s="388"/>
      <c r="P48" s="388"/>
      <c r="Q48" s="388"/>
      <c r="R48" s="188"/>
      <c r="S48" s="188"/>
      <c r="T48" s="188"/>
      <c r="U48" s="388"/>
      <c r="V48" s="188"/>
      <c r="W48" s="188"/>
      <c r="X48" s="188"/>
      <c r="Y48" s="188"/>
      <c r="Z48" s="945"/>
      <c r="AA48" s="344"/>
      <c r="AB48" s="946">
        <v>0</v>
      </c>
      <c r="AC48" s="947">
        <v>0</v>
      </c>
      <c r="AD48" s="947">
        <v>0</v>
      </c>
      <c r="AE48" s="949">
        <v>0</v>
      </c>
      <c r="AF48" s="949">
        <v>0</v>
      </c>
      <c r="AG48" s="188"/>
      <c r="AH48" s="188"/>
      <c r="AI48" s="188"/>
      <c r="AJ48" s="188"/>
    </row>
    <row r="49" spans="1:36" ht="20.100000000000001" customHeight="1">
      <c r="A49" s="727" t="s">
        <v>696</v>
      </c>
      <c r="B49" s="383">
        <v>103.5</v>
      </c>
      <c r="C49" s="383">
        <v>98.4</v>
      </c>
      <c r="D49" s="76">
        <v>89.284000000000006</v>
      </c>
      <c r="E49" s="76">
        <v>207.90299999999999</v>
      </c>
      <c r="F49" s="76">
        <v>335.7</v>
      </c>
      <c r="G49" s="76">
        <v>399</v>
      </c>
      <c r="H49" s="76">
        <v>567.4</v>
      </c>
      <c r="I49" s="76">
        <v>1801.8</v>
      </c>
      <c r="J49" s="76">
        <v>2738.7</v>
      </c>
      <c r="K49" s="76">
        <v>5122.7</v>
      </c>
      <c r="L49" s="76">
        <v>3137.4</v>
      </c>
      <c r="M49" s="202">
        <v>4587.6000000000004</v>
      </c>
      <c r="N49" s="202">
        <v>9868.5</v>
      </c>
      <c r="O49" s="385">
        <v>9175.4</v>
      </c>
      <c r="P49" s="385">
        <v>9038.009</v>
      </c>
      <c r="Q49" s="385">
        <v>13400.996999999999</v>
      </c>
      <c r="R49" s="187">
        <v>9489.5560000000005</v>
      </c>
      <c r="S49" s="187">
        <v>14145.565000000001</v>
      </c>
      <c r="T49" s="187">
        <v>16828.7</v>
      </c>
      <c r="U49" s="385">
        <v>22250.081999999999</v>
      </c>
      <c r="V49" s="187">
        <v>25935.581999999999</v>
      </c>
      <c r="W49" s="187">
        <v>24417.597000000002</v>
      </c>
      <c r="X49" s="187">
        <v>22058.678940999998</v>
      </c>
      <c r="Y49" s="187">
        <v>23745.4</v>
      </c>
      <c r="Z49" s="945"/>
      <c r="AA49" s="344"/>
      <c r="AB49" s="946">
        <v>13400.996999999999</v>
      </c>
      <c r="AC49" s="947">
        <v>9489.5560000000005</v>
      </c>
      <c r="AD49" s="947">
        <v>14145.565000000001</v>
      </c>
      <c r="AE49" s="948">
        <v>15260.055</v>
      </c>
      <c r="AF49" s="948">
        <v>22250.081999999999</v>
      </c>
      <c r="AG49" s="187">
        <v>28231.3</v>
      </c>
      <c r="AH49" s="187">
        <v>29746</v>
      </c>
      <c r="AI49" s="187">
        <v>42591.7</v>
      </c>
      <c r="AJ49" s="187">
        <v>42436.2</v>
      </c>
    </row>
    <row r="50" spans="1:36" ht="11.25" customHeight="1">
      <c r="A50" s="727"/>
      <c r="B50" s="387"/>
      <c r="C50" s="387"/>
      <c r="D50" s="76"/>
      <c r="E50" s="76"/>
      <c r="F50" s="76"/>
      <c r="G50" s="76"/>
      <c r="H50" s="76"/>
      <c r="I50" s="76"/>
      <c r="J50" s="76"/>
      <c r="K50" s="76"/>
      <c r="L50" s="76"/>
      <c r="M50" s="384"/>
      <c r="N50" s="384" t="s">
        <v>11</v>
      </c>
      <c r="O50" s="385" t="s">
        <v>11</v>
      </c>
      <c r="P50" s="385" t="s">
        <v>11</v>
      </c>
      <c r="Q50" s="385" t="s">
        <v>11</v>
      </c>
      <c r="R50" s="187" t="s">
        <v>11</v>
      </c>
      <c r="S50" s="187" t="s">
        <v>11</v>
      </c>
      <c r="T50" s="187" t="s">
        <v>11</v>
      </c>
      <c r="U50" s="385" t="s">
        <v>11</v>
      </c>
      <c r="V50" s="187" t="s">
        <v>11</v>
      </c>
      <c r="W50" s="187" t="s">
        <v>11</v>
      </c>
      <c r="X50" s="187" t="s">
        <v>11</v>
      </c>
      <c r="Y50" s="187" t="s">
        <v>11</v>
      </c>
      <c r="Z50" s="945"/>
      <c r="AA50" s="344"/>
      <c r="AB50" s="946" t="s">
        <v>11</v>
      </c>
      <c r="AC50" s="947" t="s">
        <v>11</v>
      </c>
      <c r="AD50" s="947" t="s">
        <v>11</v>
      </c>
      <c r="AE50" s="946" t="s">
        <v>11</v>
      </c>
      <c r="AF50" s="946" t="s">
        <v>11</v>
      </c>
      <c r="AG50" s="187" t="s">
        <v>11</v>
      </c>
      <c r="AH50" s="187"/>
      <c r="AI50" s="187" t="s">
        <v>11</v>
      </c>
      <c r="AJ50" s="187" t="s">
        <v>11</v>
      </c>
    </row>
    <row r="51" spans="1:36" ht="20.100000000000001" customHeight="1">
      <c r="A51" s="727" t="s">
        <v>697</v>
      </c>
      <c r="B51" s="387"/>
      <c r="C51" s="387"/>
      <c r="D51" s="76">
        <v>79.742000000000004</v>
      </c>
      <c r="E51" s="76">
        <v>135.703</v>
      </c>
      <c r="F51" s="76">
        <v>174.8</v>
      </c>
      <c r="G51" s="76">
        <v>214.9</v>
      </c>
      <c r="H51" s="76">
        <v>304.60000000000002</v>
      </c>
      <c r="I51" s="76">
        <v>427.1</v>
      </c>
      <c r="J51" s="76">
        <v>393</v>
      </c>
      <c r="K51" s="76">
        <v>439.9</v>
      </c>
      <c r="L51" s="76">
        <v>607.6</v>
      </c>
      <c r="M51" s="202">
        <v>673.6</v>
      </c>
      <c r="N51" s="202">
        <v>696.6</v>
      </c>
      <c r="O51" s="385">
        <v>749.5</v>
      </c>
      <c r="P51" s="385">
        <v>563.64199999999994</v>
      </c>
      <c r="Q51" s="385">
        <v>665.03899999999999</v>
      </c>
      <c r="R51" s="187">
        <v>620.35</v>
      </c>
      <c r="S51" s="187">
        <v>640.36</v>
      </c>
      <c r="T51" s="187">
        <v>640.4</v>
      </c>
      <c r="U51" s="385">
        <v>653.08500000000004</v>
      </c>
      <c r="V51" s="187">
        <v>701.72400000000005</v>
      </c>
      <c r="W51" s="187">
        <v>653.86500000000001</v>
      </c>
      <c r="X51" s="187">
        <v>421.10288400000002</v>
      </c>
      <c r="Y51" s="187">
        <v>1207.4000000000001</v>
      </c>
      <c r="Z51" s="945"/>
      <c r="AA51" s="344"/>
      <c r="AB51" s="946">
        <v>665.03899999999999</v>
      </c>
      <c r="AC51" s="947">
        <v>620.35</v>
      </c>
      <c r="AD51" s="947">
        <v>640.36</v>
      </c>
      <c r="AE51" s="948">
        <v>648.09299999999996</v>
      </c>
      <c r="AF51" s="948">
        <v>653.08500000000004</v>
      </c>
      <c r="AG51" s="187">
        <v>1190.5</v>
      </c>
      <c r="AH51" s="187">
        <v>1188.2</v>
      </c>
      <c r="AI51" s="187">
        <v>1371.6</v>
      </c>
      <c r="AJ51" s="187">
        <v>1581.3</v>
      </c>
    </row>
    <row r="52" spans="1:36" ht="13.5" customHeight="1">
      <c r="A52" s="727"/>
      <c r="B52" s="387"/>
      <c r="C52" s="387"/>
      <c r="D52" s="76"/>
      <c r="E52" s="76"/>
      <c r="F52" s="76"/>
      <c r="G52" s="76"/>
      <c r="H52" s="76"/>
      <c r="I52" s="76"/>
      <c r="J52" s="76"/>
      <c r="K52" s="76"/>
      <c r="L52" s="384"/>
      <c r="M52" s="384"/>
      <c r="N52" s="384" t="s">
        <v>11</v>
      </c>
      <c r="O52" s="385" t="s">
        <v>11</v>
      </c>
      <c r="P52" s="385"/>
      <c r="Q52" s="385" t="s">
        <v>11</v>
      </c>
      <c r="R52" s="187" t="s">
        <v>11</v>
      </c>
      <c r="S52" s="187" t="s">
        <v>11</v>
      </c>
      <c r="T52" s="187" t="s">
        <v>11</v>
      </c>
      <c r="U52" s="385" t="s">
        <v>11</v>
      </c>
      <c r="V52" s="187" t="s">
        <v>11</v>
      </c>
      <c r="W52" s="187" t="s">
        <v>11</v>
      </c>
      <c r="X52" s="187" t="s">
        <v>11</v>
      </c>
      <c r="Y52" s="187" t="s">
        <v>11</v>
      </c>
      <c r="Z52" s="945"/>
      <c r="AA52" s="344"/>
      <c r="AB52" s="946" t="s">
        <v>11</v>
      </c>
      <c r="AC52" s="947" t="s">
        <v>11</v>
      </c>
      <c r="AD52" s="947" t="s">
        <v>11</v>
      </c>
      <c r="AE52" s="946" t="s">
        <v>11</v>
      </c>
      <c r="AF52" s="946" t="s">
        <v>11</v>
      </c>
      <c r="AG52" s="187" t="s">
        <v>11</v>
      </c>
      <c r="AH52" s="187" t="s">
        <v>11</v>
      </c>
      <c r="AI52" s="187" t="s">
        <v>11</v>
      </c>
      <c r="AJ52" s="187" t="s">
        <v>11</v>
      </c>
    </row>
    <row r="53" spans="1:36" ht="20.100000000000001" customHeight="1">
      <c r="A53" s="729" t="s">
        <v>698</v>
      </c>
      <c r="B53" s="76">
        <v>4461.7999999999993</v>
      </c>
      <c r="C53" s="76">
        <v>9583.1999999999989</v>
      </c>
      <c r="D53" s="76">
        <v>3431.8530000000001</v>
      </c>
      <c r="E53" s="76">
        <v>11778.447</v>
      </c>
      <c r="F53" s="76">
        <v>6976.1</v>
      </c>
      <c r="G53" s="76">
        <v>7852.5999999999995</v>
      </c>
      <c r="H53" s="76">
        <v>15049.6</v>
      </c>
      <c r="I53" s="76">
        <v>30260.799999999999</v>
      </c>
      <c r="J53" s="76">
        <v>32353.7</v>
      </c>
      <c r="K53" s="76">
        <v>57282.9</v>
      </c>
      <c r="L53" s="76">
        <v>52731.199999999997</v>
      </c>
      <c r="M53" s="389">
        <v>67346.2</v>
      </c>
      <c r="N53" s="389">
        <v>99303.62</v>
      </c>
      <c r="O53" s="385">
        <v>186531.31</v>
      </c>
      <c r="P53" s="385">
        <v>298266.03099999996</v>
      </c>
      <c r="Q53" s="385">
        <v>417154.60299999989</v>
      </c>
      <c r="R53" s="187">
        <v>375821.32899999991</v>
      </c>
      <c r="S53" s="187">
        <v>466025.32</v>
      </c>
      <c r="T53" s="187">
        <v>325070.41767594003</v>
      </c>
      <c r="U53" s="385">
        <v>345954.12800000003</v>
      </c>
      <c r="V53" s="187">
        <v>359074.51620000001</v>
      </c>
      <c r="W53" s="187">
        <v>368643.38099999999</v>
      </c>
      <c r="X53" s="187">
        <v>295082.96951899998</v>
      </c>
      <c r="Y53" s="187">
        <f>Y51+Y49+Y44+Y36+Y26+Y22+Y9+Y4</f>
        <v>362408.14200000005</v>
      </c>
      <c r="Z53" s="945"/>
      <c r="AA53" s="344"/>
      <c r="AB53" s="951">
        <v>417154.60299999989</v>
      </c>
      <c r="AC53" s="952">
        <v>375821.32899999991</v>
      </c>
      <c r="AD53" s="952">
        <v>466025.32</v>
      </c>
      <c r="AE53" s="951">
        <v>329330.92899999995</v>
      </c>
      <c r="AF53" s="951">
        <v>345954.12800000003</v>
      </c>
      <c r="AG53" s="187">
        <f>AG51+AG49+AG44+AG36+AG26+AG22+AG9+AG4</f>
        <v>269854.39999999997</v>
      </c>
      <c r="AH53" s="187">
        <f>AH51+AH49+AH44+AH36+AH26+AH22+AH9+AH4</f>
        <v>276219.09999999998</v>
      </c>
      <c r="AI53" s="187">
        <f>AI51+AI49+AI44+AI36+AI26+AI22+AI9+AI4</f>
        <v>333831.80000000005</v>
      </c>
      <c r="AJ53" s="187">
        <f>AJ51+AJ49+AJ44+AJ36+AJ26+AJ22+AJ9+AJ4</f>
        <v>320753.09999999998</v>
      </c>
    </row>
    <row r="54" spans="1:36" ht="20.100000000000001" customHeight="1">
      <c r="A54" s="730" t="s">
        <v>699</v>
      </c>
      <c r="B54" s="387"/>
      <c r="C54" s="387"/>
      <c r="D54" s="76">
        <v>12190.065000000001</v>
      </c>
      <c r="E54" s="76">
        <v>32426.946</v>
      </c>
      <c r="F54" s="76">
        <v>35010.9</v>
      </c>
      <c r="G54" s="76">
        <v>59098.5</v>
      </c>
      <c r="H54" s="76">
        <v>89336.4</v>
      </c>
      <c r="I54" s="76">
        <v>126802.3</v>
      </c>
      <c r="J54" s="76">
        <v>128995</v>
      </c>
      <c r="K54" s="76">
        <v>99369.7</v>
      </c>
      <c r="L54" s="76">
        <v>116192.8</v>
      </c>
      <c r="M54" s="187">
        <v>113051.1</v>
      </c>
      <c r="N54" s="187">
        <v>53278.7</v>
      </c>
      <c r="O54" s="385">
        <v>76393.5</v>
      </c>
      <c r="P54" s="385">
        <v>256795.70099999997</v>
      </c>
      <c r="Q54" s="385">
        <v>465618.09600000002</v>
      </c>
      <c r="R54" s="187">
        <v>386615.20400000003</v>
      </c>
      <c r="S54" s="187">
        <v>140580.16</v>
      </c>
      <c r="T54" s="187">
        <v>102035.7</v>
      </c>
      <c r="U54" s="385">
        <v>109863.978</v>
      </c>
      <c r="V54" s="187">
        <v>111975.269</v>
      </c>
      <c r="W54" s="187">
        <v>101479.34699999999</v>
      </c>
      <c r="X54" s="187">
        <v>68796.950270000001</v>
      </c>
      <c r="Y54" s="187">
        <f>Y55+Y56+Y57+Y58+Y59+Y60</f>
        <v>60271</v>
      </c>
      <c r="Z54" s="945"/>
      <c r="AA54" s="344"/>
      <c r="AB54" s="949">
        <v>465618.09600000002</v>
      </c>
      <c r="AC54" s="953">
        <v>386615.20400000003</v>
      </c>
      <c r="AD54" s="953">
        <v>140580.16</v>
      </c>
      <c r="AE54" s="954">
        <v>103507.50599999999</v>
      </c>
      <c r="AF54" s="954">
        <v>109863.978</v>
      </c>
      <c r="AG54" s="187">
        <f>AG55+AG56+AG57+AG58+AG59+AG60</f>
        <v>63926.600000000006</v>
      </c>
      <c r="AH54" s="187">
        <f>AH55+AH56+AH57+AH58+AH59+AH60</f>
        <v>89945.1</v>
      </c>
      <c r="AI54" s="187">
        <v>74205.7</v>
      </c>
      <c r="AJ54" s="187">
        <f>AJ55+AJ56+AJ57+AJ58+AJ59+AJ60</f>
        <v>106713.20000000001</v>
      </c>
    </row>
    <row r="55" spans="1:36" ht="19.5" customHeight="1">
      <c r="A55" s="731" t="s">
        <v>700</v>
      </c>
      <c r="B55" s="383"/>
      <c r="C55" s="383"/>
      <c r="D55" s="76">
        <v>7012.8890000000001</v>
      </c>
      <c r="E55" s="76">
        <v>24955.297999999999</v>
      </c>
      <c r="F55" s="76">
        <v>14300.6</v>
      </c>
      <c r="G55" s="76">
        <v>19179.3</v>
      </c>
      <c r="H55" s="76">
        <v>50910.2</v>
      </c>
      <c r="I55" s="76">
        <v>50937.8</v>
      </c>
      <c r="J55" s="76">
        <v>47716.4</v>
      </c>
      <c r="K55" s="76">
        <v>58839.1</v>
      </c>
      <c r="L55" s="76">
        <v>55235.9</v>
      </c>
      <c r="M55" s="390">
        <v>51381.9</v>
      </c>
      <c r="N55" s="390">
        <v>5658.5</v>
      </c>
      <c r="O55" s="385">
        <v>20885.099999999999</v>
      </c>
      <c r="P55" s="385">
        <v>134105.60999999999</v>
      </c>
      <c r="Q55" s="385">
        <v>159023</v>
      </c>
      <c r="R55" s="187">
        <v>210090.902</v>
      </c>
      <c r="S55" s="187">
        <v>107676.174</v>
      </c>
      <c r="T55" s="187">
        <v>42362</v>
      </c>
      <c r="U55" s="385">
        <v>64755</v>
      </c>
      <c r="V55" s="187">
        <v>74327.356</v>
      </c>
      <c r="W55" s="187">
        <v>72423.182000000001</v>
      </c>
      <c r="X55" s="187">
        <v>54901.092042999997</v>
      </c>
      <c r="Y55" s="187">
        <v>25797.4</v>
      </c>
      <c r="Z55" s="945"/>
      <c r="AA55" s="344"/>
      <c r="AB55" s="946">
        <v>159023</v>
      </c>
      <c r="AC55" s="947">
        <v>210090.902</v>
      </c>
      <c r="AD55" s="947">
        <v>107676.174</v>
      </c>
      <c r="AE55" s="955">
        <v>42362</v>
      </c>
      <c r="AF55" s="955">
        <v>64755</v>
      </c>
      <c r="AG55" s="187">
        <v>14862.9</v>
      </c>
      <c r="AH55" s="187">
        <v>19551</v>
      </c>
      <c r="AI55" s="187">
        <v>10737</v>
      </c>
      <c r="AJ55" s="187">
        <v>71025</v>
      </c>
    </row>
    <row r="56" spans="1:36" ht="20.100000000000001" customHeight="1">
      <c r="A56" s="731" t="s">
        <v>701</v>
      </c>
      <c r="B56" s="383"/>
      <c r="C56" s="383"/>
      <c r="D56" s="202" t="s">
        <v>53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v>0</v>
      </c>
      <c r="K56" s="76">
        <v>0</v>
      </c>
      <c r="L56" s="76">
        <v>0</v>
      </c>
      <c r="M56" s="187">
        <v>0</v>
      </c>
      <c r="N56" s="187">
        <v>13728.4</v>
      </c>
      <c r="O56" s="385">
        <v>0</v>
      </c>
      <c r="P56" s="385">
        <v>0</v>
      </c>
      <c r="Q56" s="385">
        <v>0</v>
      </c>
      <c r="R56" s="187">
        <v>0</v>
      </c>
      <c r="S56" s="187">
        <v>0</v>
      </c>
      <c r="T56" s="187">
        <v>0</v>
      </c>
      <c r="U56" s="385">
        <v>0</v>
      </c>
      <c r="V56" s="187">
        <v>0</v>
      </c>
      <c r="W56" s="187">
        <v>0</v>
      </c>
      <c r="X56" s="187">
        <v>0</v>
      </c>
      <c r="Y56" s="187">
        <v>0</v>
      </c>
      <c r="Z56" s="945"/>
      <c r="AA56" s="344"/>
      <c r="AB56" s="946">
        <v>0</v>
      </c>
      <c r="AC56" s="947">
        <v>0</v>
      </c>
      <c r="AD56" s="947">
        <v>0</v>
      </c>
      <c r="AE56" s="955">
        <v>0</v>
      </c>
      <c r="AF56" s="955">
        <v>0</v>
      </c>
      <c r="AG56" s="187">
        <v>0</v>
      </c>
      <c r="AH56" s="187">
        <v>0</v>
      </c>
      <c r="AI56" s="187">
        <v>0</v>
      </c>
      <c r="AJ56" s="187">
        <v>0</v>
      </c>
    </row>
    <row r="57" spans="1:36" ht="20.100000000000001" customHeight="1">
      <c r="A57" s="731" t="s">
        <v>702</v>
      </c>
      <c r="B57" s="383"/>
      <c r="C57" s="383"/>
      <c r="D57" s="202" t="s">
        <v>53</v>
      </c>
      <c r="E57" s="202" t="s">
        <v>53</v>
      </c>
      <c r="F57" s="202" t="s">
        <v>53</v>
      </c>
      <c r="G57" s="202" t="s">
        <v>53</v>
      </c>
      <c r="H57" s="202" t="s">
        <v>53</v>
      </c>
      <c r="I57" s="76">
        <v>1632</v>
      </c>
      <c r="J57" s="76">
        <v>0</v>
      </c>
      <c r="K57" s="76">
        <v>3107</v>
      </c>
      <c r="L57" s="187">
        <v>15.5</v>
      </c>
      <c r="M57" s="187">
        <v>0</v>
      </c>
      <c r="N57" s="187">
        <v>0</v>
      </c>
      <c r="O57" s="385">
        <v>0</v>
      </c>
      <c r="P57" s="385">
        <v>0</v>
      </c>
      <c r="Q57" s="385">
        <v>0</v>
      </c>
      <c r="R57" s="187">
        <v>0</v>
      </c>
      <c r="S57" s="187">
        <v>0</v>
      </c>
      <c r="T57" s="187">
        <v>0</v>
      </c>
      <c r="U57" s="385">
        <v>0</v>
      </c>
      <c r="V57" s="88">
        <v>0</v>
      </c>
      <c r="W57" s="88">
        <v>0</v>
      </c>
      <c r="X57" s="88">
        <v>0</v>
      </c>
      <c r="Y57" s="88">
        <v>0</v>
      </c>
      <c r="Z57" s="945"/>
      <c r="AA57" s="344"/>
      <c r="AB57" s="946">
        <v>0</v>
      </c>
      <c r="AC57" s="947">
        <v>0</v>
      </c>
      <c r="AD57" s="947">
        <v>0</v>
      </c>
      <c r="AE57" s="955">
        <v>0</v>
      </c>
      <c r="AF57" s="955">
        <v>0</v>
      </c>
      <c r="AG57" s="88">
        <v>0</v>
      </c>
      <c r="AH57" s="88">
        <v>0</v>
      </c>
      <c r="AI57" s="88">
        <v>0</v>
      </c>
      <c r="AJ57" s="88">
        <v>0</v>
      </c>
    </row>
    <row r="58" spans="1:36" ht="20.100000000000001" customHeight="1">
      <c r="A58" s="731" t="s">
        <v>703</v>
      </c>
      <c r="B58" s="383"/>
      <c r="C58" s="383"/>
      <c r="D58" s="76">
        <v>5177.1760000000004</v>
      </c>
      <c r="E58" s="76">
        <v>7471.6480000000001</v>
      </c>
      <c r="F58" s="76">
        <v>20710.3</v>
      </c>
      <c r="G58" s="76">
        <v>1005</v>
      </c>
      <c r="H58" s="76">
        <v>33304.199999999997</v>
      </c>
      <c r="I58" s="76">
        <v>74232.5</v>
      </c>
      <c r="J58" s="76">
        <v>81278.600000000006</v>
      </c>
      <c r="K58" s="76">
        <v>33756</v>
      </c>
      <c r="L58" s="76">
        <v>60941.4</v>
      </c>
      <c r="M58" s="187">
        <v>60155.8</v>
      </c>
      <c r="N58" s="187">
        <v>33891.800000000003</v>
      </c>
      <c r="O58" s="385">
        <v>55508.4</v>
      </c>
      <c r="P58" s="385">
        <v>99604.290999999997</v>
      </c>
      <c r="Q58" s="391">
        <v>60401.587</v>
      </c>
      <c r="R58" s="187">
        <v>37679.902000000002</v>
      </c>
      <c r="S58" s="187">
        <v>16258.817999999999</v>
      </c>
      <c r="T58" s="187">
        <v>16047.5</v>
      </c>
      <c r="U58" s="391">
        <v>26777.850999999999</v>
      </c>
      <c r="V58" s="391">
        <v>12705.263000000001</v>
      </c>
      <c r="W58" s="391">
        <v>7682.34</v>
      </c>
      <c r="X58" s="391">
        <v>6895.8582269999997</v>
      </c>
      <c r="Y58" s="391">
        <v>34473.599999999999</v>
      </c>
      <c r="Z58" s="956"/>
      <c r="AA58" s="344"/>
      <c r="AB58" s="946">
        <v>60401.587</v>
      </c>
      <c r="AC58" s="947">
        <v>37679.902000000002</v>
      </c>
      <c r="AD58" s="947">
        <v>16258.817999999999</v>
      </c>
      <c r="AE58" s="955">
        <v>16047.463</v>
      </c>
      <c r="AF58" s="955">
        <v>26777.850999999999</v>
      </c>
      <c r="AG58" s="391">
        <v>41103.4</v>
      </c>
      <c r="AH58" s="391">
        <v>64394.1</v>
      </c>
      <c r="AI58" s="391">
        <v>55118.7</v>
      </c>
      <c r="AJ58" s="391">
        <v>23039.1</v>
      </c>
    </row>
    <row r="59" spans="1:36" ht="20.100000000000001" customHeight="1">
      <c r="A59" s="731" t="s">
        <v>704</v>
      </c>
      <c r="B59" s="383"/>
      <c r="C59" s="383"/>
      <c r="D59" s="202" t="s">
        <v>53</v>
      </c>
      <c r="E59" s="76">
        <v>0</v>
      </c>
      <c r="F59" s="76">
        <v>0</v>
      </c>
      <c r="G59" s="76">
        <v>38914.199999999997</v>
      </c>
      <c r="H59" s="76">
        <v>4172</v>
      </c>
      <c r="I59" s="76">
        <v>0</v>
      </c>
      <c r="J59" s="76">
        <v>0</v>
      </c>
      <c r="K59" s="76">
        <v>3667.6</v>
      </c>
      <c r="L59" s="76">
        <v>0</v>
      </c>
      <c r="M59" s="390">
        <v>0</v>
      </c>
      <c r="N59" s="390">
        <v>0</v>
      </c>
      <c r="O59" s="385">
        <v>0</v>
      </c>
      <c r="P59" s="385">
        <v>0</v>
      </c>
      <c r="Q59" s="88">
        <v>0</v>
      </c>
      <c r="R59" s="88">
        <v>0</v>
      </c>
      <c r="S59" s="88">
        <v>0</v>
      </c>
      <c r="T59" s="88">
        <v>0</v>
      </c>
      <c r="U59" s="88">
        <v>0</v>
      </c>
      <c r="V59" s="88">
        <v>0</v>
      </c>
      <c r="W59" s="88">
        <v>0</v>
      </c>
      <c r="X59" s="88">
        <v>0</v>
      </c>
      <c r="Y59" s="88">
        <v>0</v>
      </c>
      <c r="Z59" s="957"/>
      <c r="AA59" s="344"/>
      <c r="AB59" s="946">
        <v>0</v>
      </c>
      <c r="AC59" s="947">
        <v>0</v>
      </c>
      <c r="AD59" s="947">
        <v>0</v>
      </c>
      <c r="AE59" s="955">
        <v>0</v>
      </c>
      <c r="AF59" s="955">
        <v>0</v>
      </c>
      <c r="AG59" s="88">
        <v>0</v>
      </c>
      <c r="AH59" s="88">
        <v>0</v>
      </c>
      <c r="AI59" s="88">
        <v>0</v>
      </c>
      <c r="AJ59" s="88">
        <v>0</v>
      </c>
    </row>
    <row r="60" spans="1:36" ht="20.100000000000001" customHeight="1" thickBot="1">
      <c r="A60" s="732" t="s">
        <v>705</v>
      </c>
      <c r="B60" s="392"/>
      <c r="C60" s="392"/>
      <c r="D60" s="393" t="s">
        <v>53</v>
      </c>
      <c r="E60" s="394">
        <v>0</v>
      </c>
      <c r="F60" s="394">
        <v>0</v>
      </c>
      <c r="G60" s="394">
        <v>0</v>
      </c>
      <c r="H60" s="394">
        <v>0</v>
      </c>
      <c r="I60" s="394">
        <v>0</v>
      </c>
      <c r="J60" s="394">
        <v>0</v>
      </c>
      <c r="K60" s="394">
        <v>0</v>
      </c>
      <c r="L60" s="393" t="s">
        <v>53</v>
      </c>
      <c r="M60" s="395">
        <v>1372.4</v>
      </c>
      <c r="N60" s="395">
        <v>0</v>
      </c>
      <c r="O60" s="396">
        <v>0</v>
      </c>
      <c r="P60" s="396">
        <v>23085.8</v>
      </c>
      <c r="Q60" s="396">
        <v>246193.50899999999</v>
      </c>
      <c r="R60" s="396">
        <v>138844.4</v>
      </c>
      <c r="S60" s="396">
        <v>16645.168000000001</v>
      </c>
      <c r="T60" s="396">
        <v>43626.2</v>
      </c>
      <c r="U60" s="396">
        <v>18331.127</v>
      </c>
      <c r="V60" s="396">
        <v>24942.65</v>
      </c>
      <c r="W60" s="396">
        <v>21373.825000000001</v>
      </c>
      <c r="X60" s="396">
        <v>7000</v>
      </c>
      <c r="Y60" s="1064">
        <v>0</v>
      </c>
      <c r="Z60" s="956"/>
      <c r="AA60" s="344"/>
      <c r="AB60" s="946">
        <v>246193.50899999999</v>
      </c>
      <c r="AC60" s="947">
        <v>138844.4</v>
      </c>
      <c r="AD60" s="947">
        <v>16645.168000000001</v>
      </c>
      <c r="AE60" s="955">
        <v>45098.042999999998</v>
      </c>
      <c r="AF60" s="955">
        <v>18331.127</v>
      </c>
      <c r="AG60" s="396">
        <v>7960.3</v>
      </c>
      <c r="AH60" s="396">
        <v>6000</v>
      </c>
      <c r="AI60" s="396">
        <v>55118.7</v>
      </c>
      <c r="AJ60" s="1064">
        <v>12649.1</v>
      </c>
    </row>
    <row r="61" spans="1:36" s="536" customFormat="1" ht="12.75">
      <c r="A61" s="536" t="s">
        <v>58</v>
      </c>
      <c r="B61" s="719"/>
      <c r="C61" s="719"/>
      <c r="D61" s="720"/>
      <c r="E61" s="720"/>
      <c r="F61" s="720"/>
      <c r="G61" s="720"/>
      <c r="H61" s="721"/>
      <c r="I61" s="721"/>
      <c r="J61" s="429"/>
      <c r="K61" s="429"/>
      <c r="L61" s="429"/>
      <c r="M61" s="429"/>
      <c r="N61" s="429"/>
    </row>
    <row r="62" spans="1:36" s="536" customFormat="1" ht="15">
      <c r="A62" s="688" t="s">
        <v>1021</v>
      </c>
      <c r="B62" s="688"/>
      <c r="C62" s="688"/>
      <c r="D62" s="688"/>
      <c r="E62" s="688"/>
      <c r="F62" s="688"/>
      <c r="G62" s="688"/>
      <c r="H62" s="688"/>
      <c r="I62" s="688"/>
      <c r="L62" s="429"/>
      <c r="M62" s="429"/>
      <c r="N62" s="429"/>
    </row>
    <row r="63" spans="1:36" s="61" customFormat="1" ht="12.75">
      <c r="B63" s="397"/>
      <c r="C63" s="397"/>
    </row>
  </sheetData>
  <mergeCells count="4">
    <mergeCell ref="R2:U2"/>
    <mergeCell ref="V2:Y2"/>
    <mergeCell ref="AC2:AF2"/>
    <mergeCell ref="AG2:AJ2"/>
  </mergeCells>
  <pageMargins left="0.78740157480314965" right="0" top="0.59055118110236227" bottom="0.39370078740157483" header="0" footer="0"/>
  <pageSetup paperSize="9" scale="47" fitToWidth="3" fitToHeight="3" orientation="portrait" r:id="rId1"/>
  <headerFooter alignWithMargins="0"/>
  <colBreaks count="1" manualBreakCount="1">
    <brk id="17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BS100"/>
  <sheetViews>
    <sheetView view="pageBreakPreview" zoomScaleNormal="100" zoomScaleSheetLayoutView="100" zoomScalePageLayoutView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.75"/>
  <cols>
    <col min="1" max="1" width="63.5703125" style="63" customWidth="1"/>
    <col min="2" max="22" width="13.85546875" style="63" customWidth="1"/>
    <col min="23" max="23" width="13.7109375" style="63" customWidth="1"/>
    <col min="24" max="27" width="16.140625" style="63" customWidth="1"/>
    <col min="28" max="32" width="16" style="63" customWidth="1"/>
    <col min="33" max="33" width="17" style="63" customWidth="1"/>
    <col min="34" max="35" width="15.7109375" style="63" customWidth="1"/>
    <col min="36" max="36" width="15.7109375" style="364" customWidth="1"/>
    <col min="37" max="37" width="15.7109375" style="63" customWidth="1"/>
    <col min="38" max="38" width="17" style="63" customWidth="1"/>
    <col min="39" max="42" width="17.7109375" style="63" customWidth="1"/>
    <col min="43" max="44" width="17" style="63" customWidth="1"/>
    <col min="45" max="47" width="14.7109375" style="54" bestFit="1" customWidth="1"/>
    <col min="48" max="48" width="16" style="54" bestFit="1" customWidth="1"/>
    <col min="49" max="49" width="14.7109375" style="54" bestFit="1" customWidth="1"/>
    <col min="50" max="51" width="16" style="54" bestFit="1" customWidth="1"/>
    <col min="52" max="53" width="14.7109375" style="54" bestFit="1" customWidth="1"/>
    <col min="54" max="54" width="15" style="54" bestFit="1" customWidth="1"/>
    <col min="55" max="58" width="14.7109375" style="54" bestFit="1" customWidth="1"/>
    <col min="59" max="59" width="14.28515625" style="54" bestFit="1" customWidth="1"/>
    <col min="60" max="62" width="15.5703125" style="54" bestFit="1" customWidth="1"/>
    <col min="63" max="16384" width="9.140625" style="54"/>
  </cols>
  <sheetData>
    <row r="1" spans="1:71" s="570" customFormat="1" ht="17.25" customHeight="1" thickBot="1">
      <c r="A1" s="567" t="s">
        <v>135</v>
      </c>
      <c r="B1" s="568"/>
      <c r="C1" s="568"/>
      <c r="D1" s="568"/>
      <c r="E1" s="568"/>
      <c r="F1" s="568"/>
      <c r="G1" s="568"/>
      <c r="H1" s="568"/>
      <c r="I1" s="568"/>
      <c r="J1" s="1287"/>
      <c r="K1" s="1287"/>
      <c r="L1" s="1287"/>
      <c r="M1" s="1287"/>
      <c r="N1" s="1287"/>
      <c r="O1" s="1287"/>
      <c r="P1" s="1287"/>
      <c r="Q1" s="1287"/>
      <c r="R1" s="1287"/>
      <c r="S1" s="1183"/>
      <c r="T1" s="1183"/>
      <c r="U1" s="1183"/>
      <c r="V1" s="1183"/>
      <c r="W1" s="568"/>
      <c r="X1" s="568"/>
      <c r="Y1" s="568"/>
      <c r="Z1" s="568"/>
      <c r="AA1" s="568"/>
      <c r="AB1" s="568"/>
      <c r="AC1" s="568"/>
      <c r="AD1" s="568"/>
      <c r="AE1" s="590"/>
      <c r="AF1" s="590"/>
      <c r="AG1" s="590"/>
      <c r="AH1" s="590"/>
      <c r="AI1" s="590"/>
      <c r="AJ1" s="590"/>
      <c r="AK1" s="590"/>
      <c r="AL1" s="590"/>
      <c r="AM1" s="590"/>
      <c r="AN1" s="590"/>
      <c r="AO1" s="590"/>
      <c r="AP1" s="590"/>
      <c r="AQ1" s="590"/>
      <c r="AR1" s="590"/>
      <c r="AS1" s="590"/>
      <c r="AT1" s="590"/>
      <c r="AU1" s="590"/>
      <c r="AV1" s="590"/>
      <c r="AW1" s="590"/>
      <c r="AX1" s="569"/>
      <c r="AY1" s="590"/>
      <c r="AZ1" s="590"/>
      <c r="BA1" s="590"/>
      <c r="BB1" s="590"/>
      <c r="BC1" s="590"/>
      <c r="BD1" s="590"/>
      <c r="BE1" s="590"/>
      <c r="BF1" s="590"/>
      <c r="BG1" s="590"/>
      <c r="BH1" s="590"/>
      <c r="BI1" s="590"/>
      <c r="BJ1" s="590"/>
    </row>
    <row r="2" spans="1:71" ht="14.1" customHeight="1">
      <c r="A2" s="1184"/>
      <c r="B2" s="1185"/>
      <c r="C2" s="1185"/>
      <c r="D2" s="1185"/>
      <c r="E2" s="1185"/>
      <c r="F2" s="1185"/>
      <c r="G2" s="1185"/>
      <c r="H2" s="1185"/>
      <c r="I2" s="1185"/>
      <c r="J2" s="1185"/>
      <c r="K2" s="1185"/>
      <c r="L2" s="1185"/>
      <c r="M2" s="1185"/>
      <c r="N2" s="1185"/>
      <c r="O2" s="1185"/>
      <c r="P2" s="1185"/>
      <c r="Q2" s="1185"/>
      <c r="R2" s="1185"/>
      <c r="S2" s="1185"/>
      <c r="T2" s="1185"/>
      <c r="U2" s="1185"/>
      <c r="V2" s="1185"/>
      <c r="W2" s="585"/>
      <c r="X2" s="550"/>
      <c r="Y2" s="550"/>
      <c r="Z2" s="550"/>
      <c r="AA2" s="550"/>
      <c r="AB2" s="550"/>
      <c r="AC2" s="550"/>
      <c r="AD2" s="550"/>
      <c r="AE2" s="550"/>
      <c r="AF2" s="550"/>
      <c r="AG2" s="550"/>
      <c r="AH2" s="550"/>
      <c r="AI2" s="550"/>
      <c r="AJ2" s="550"/>
      <c r="AK2" s="550"/>
      <c r="AL2" s="550"/>
      <c r="AM2" s="550"/>
      <c r="AN2" s="550"/>
      <c r="AO2" s="586"/>
      <c r="AP2" s="586"/>
      <c r="AQ2" s="586"/>
      <c r="AR2" s="586"/>
      <c r="AS2" s="586"/>
      <c r="AT2" s="550"/>
      <c r="AU2" s="550"/>
      <c r="AV2" s="587"/>
      <c r="AW2" s="550"/>
      <c r="AX2" s="550"/>
      <c r="AY2" s="1289">
        <v>2009</v>
      </c>
      <c r="AZ2" s="1288"/>
      <c r="BA2" s="1288"/>
      <c r="BB2" s="1288"/>
      <c r="BC2" s="1288">
        <v>2010</v>
      </c>
      <c r="BD2" s="1288"/>
      <c r="BE2" s="1288"/>
      <c r="BF2" s="1288"/>
      <c r="BG2" s="1288">
        <v>2011</v>
      </c>
      <c r="BH2" s="1288"/>
      <c r="BI2" s="1288"/>
      <c r="BJ2" s="1288"/>
    </row>
    <row r="3" spans="1:71" ht="14.1" customHeight="1" thickBot="1">
      <c r="A3" s="1186" t="s">
        <v>59</v>
      </c>
      <c r="B3" s="299">
        <v>1960</v>
      </c>
      <c r="C3" s="299">
        <v>1961</v>
      </c>
      <c r="D3" s="299">
        <v>1962</v>
      </c>
      <c r="E3" s="299">
        <v>1963</v>
      </c>
      <c r="F3" s="299">
        <v>1964</v>
      </c>
      <c r="G3" s="299">
        <v>1965</v>
      </c>
      <c r="H3" s="299">
        <v>1966</v>
      </c>
      <c r="I3" s="299">
        <v>1967</v>
      </c>
      <c r="J3" s="299">
        <v>1968</v>
      </c>
      <c r="K3" s="299">
        <v>1969</v>
      </c>
      <c r="L3" s="299">
        <v>1970</v>
      </c>
      <c r="M3" s="299">
        <v>1971</v>
      </c>
      <c r="N3" s="299">
        <v>1972</v>
      </c>
      <c r="O3" s="299">
        <v>1973</v>
      </c>
      <c r="P3" s="299">
        <v>1974</v>
      </c>
      <c r="Q3" s="299">
        <v>1975</v>
      </c>
      <c r="R3" s="299">
        <v>1976</v>
      </c>
      <c r="S3" s="299">
        <v>1977</v>
      </c>
      <c r="T3" s="299">
        <v>1978</v>
      </c>
      <c r="U3" s="299">
        <v>1979</v>
      </c>
      <c r="V3" s="299">
        <v>1980</v>
      </c>
      <c r="W3" s="121">
        <v>1981</v>
      </c>
      <c r="X3" s="122">
        <v>1982</v>
      </c>
      <c r="Y3" s="122">
        <v>1983</v>
      </c>
      <c r="Z3" s="122">
        <v>1984</v>
      </c>
      <c r="AA3" s="122">
        <v>1985</v>
      </c>
      <c r="AB3" s="122">
        <v>1986</v>
      </c>
      <c r="AC3" s="122">
        <v>1987</v>
      </c>
      <c r="AD3" s="122">
        <v>1988</v>
      </c>
      <c r="AE3" s="122">
        <v>1989</v>
      </c>
      <c r="AF3" s="122">
        <v>1990</v>
      </c>
      <c r="AG3" s="122">
        <v>1991</v>
      </c>
      <c r="AH3" s="122">
        <v>1992</v>
      </c>
      <c r="AI3" s="122">
        <v>1993</v>
      </c>
      <c r="AJ3" s="122">
        <v>1994</v>
      </c>
      <c r="AK3" s="122">
        <v>1995</v>
      </c>
      <c r="AL3" s="122">
        <v>1996</v>
      </c>
      <c r="AM3" s="122">
        <v>1997</v>
      </c>
      <c r="AN3" s="122">
        <v>1998</v>
      </c>
      <c r="AO3" s="122">
        <v>1999</v>
      </c>
      <c r="AP3" s="122">
        <v>2000</v>
      </c>
      <c r="AQ3" s="122">
        <v>2001</v>
      </c>
      <c r="AR3" s="122">
        <v>2002</v>
      </c>
      <c r="AS3" s="122">
        <v>2003</v>
      </c>
      <c r="AT3" s="122">
        <v>2004</v>
      </c>
      <c r="AU3" s="122">
        <v>2005</v>
      </c>
      <c r="AV3" s="122">
        <v>2006</v>
      </c>
      <c r="AW3" s="122">
        <v>2007</v>
      </c>
      <c r="AX3" s="122">
        <v>2008</v>
      </c>
      <c r="AY3" s="544" t="s">
        <v>3</v>
      </c>
      <c r="AZ3" s="122" t="s">
        <v>4</v>
      </c>
      <c r="BA3" s="122" t="s">
        <v>5</v>
      </c>
      <c r="BB3" s="123" t="s">
        <v>6</v>
      </c>
      <c r="BC3" s="122" t="s">
        <v>3</v>
      </c>
      <c r="BD3" s="122" t="s">
        <v>4</v>
      </c>
      <c r="BE3" s="122" t="s">
        <v>5</v>
      </c>
      <c r="BF3" s="123" t="s">
        <v>7</v>
      </c>
      <c r="BG3" s="122" t="s">
        <v>3</v>
      </c>
      <c r="BH3" s="122" t="s">
        <v>4</v>
      </c>
      <c r="BI3" s="122" t="s">
        <v>5</v>
      </c>
      <c r="BJ3" s="123" t="s">
        <v>7</v>
      </c>
    </row>
    <row r="4" spans="1:71" s="51" customFormat="1" ht="14.1" customHeight="1">
      <c r="A4" s="1187" t="s">
        <v>60</v>
      </c>
      <c r="B4" s="571">
        <v>155.23400000000001</v>
      </c>
      <c r="C4" s="571">
        <v>151.512</v>
      </c>
      <c r="D4" s="571">
        <v>153.262</v>
      </c>
      <c r="E4" s="571">
        <v>129.03200000000001</v>
      </c>
      <c r="F4" s="571">
        <v>154.99</v>
      </c>
      <c r="G4" s="571">
        <v>165.21199999999999</v>
      </c>
      <c r="H4" s="571">
        <v>142.69399999999999</v>
      </c>
      <c r="I4" s="571">
        <v>72.272000000000006</v>
      </c>
      <c r="J4" s="571">
        <v>75.914000000000001</v>
      </c>
      <c r="K4" s="571">
        <v>93.22</v>
      </c>
      <c r="L4" s="571">
        <v>143.39999999999998</v>
      </c>
      <c r="M4" s="571">
        <v>279.8</v>
      </c>
      <c r="N4" s="571">
        <v>243.6</v>
      </c>
      <c r="O4" s="571">
        <v>378</v>
      </c>
      <c r="P4" s="571">
        <v>3446.5</v>
      </c>
      <c r="Q4" s="571">
        <v>3448.4999999999995</v>
      </c>
      <c r="R4" s="571">
        <v>3059.3</v>
      </c>
      <c r="S4" s="571">
        <v>2521</v>
      </c>
      <c r="T4" s="571">
        <v>1078.5</v>
      </c>
      <c r="U4" s="571">
        <v>3063.7000000000003</v>
      </c>
      <c r="V4" s="571">
        <v>5469.0999999999995</v>
      </c>
      <c r="W4" s="571">
        <v>2440.8000000000002</v>
      </c>
      <c r="X4" s="571">
        <v>1041.5</v>
      </c>
      <c r="Y4" s="571">
        <v>796.99999999999989</v>
      </c>
      <c r="Z4" s="571">
        <v>1160.2</v>
      </c>
      <c r="AA4" s="571">
        <v>1611.1000000000001</v>
      </c>
      <c r="AB4" s="571">
        <v>3589.2999999999997</v>
      </c>
      <c r="AC4" s="571">
        <v>4637.9000000000005</v>
      </c>
      <c r="AD4" s="571">
        <v>3272.7000000000003</v>
      </c>
      <c r="AE4" s="571">
        <v>13434.300000000001</v>
      </c>
      <c r="AF4" s="571">
        <v>34953.200000000004</v>
      </c>
      <c r="AG4" s="571">
        <v>44249.599999999999</v>
      </c>
      <c r="AH4" s="571">
        <v>43354.7</v>
      </c>
      <c r="AI4" s="572">
        <v>32233.200000000001</v>
      </c>
      <c r="AJ4" s="572">
        <v>33818.260083020003</v>
      </c>
      <c r="AK4" s="572">
        <v>42321.315723830005</v>
      </c>
      <c r="AL4" s="572">
        <v>181418.43585525997</v>
      </c>
      <c r="AM4" s="572">
        <v>179186.00189671002</v>
      </c>
      <c r="AN4" s="49">
        <v>161355.54715356001</v>
      </c>
      <c r="AO4" s="49">
        <v>510558.80136715999</v>
      </c>
      <c r="AP4" s="49">
        <v>774732.79236709001</v>
      </c>
      <c r="AQ4" s="49">
        <v>1181651.9895859098</v>
      </c>
      <c r="AR4" s="49">
        <v>1013514</v>
      </c>
      <c r="AS4" s="49">
        <v>1065093</v>
      </c>
      <c r="AT4" s="49">
        <v>2478619.9959682203</v>
      </c>
      <c r="AU4" s="49">
        <v>3715215.8</v>
      </c>
      <c r="AV4" s="50">
        <v>5617317.586696431</v>
      </c>
      <c r="AW4" s="50">
        <v>6579268.9000000004</v>
      </c>
      <c r="AX4" s="50">
        <v>7341452.2416609116</v>
      </c>
      <c r="AY4" s="50">
        <v>7031922.1768658794</v>
      </c>
      <c r="AZ4" s="50">
        <v>6712257.9085941203</v>
      </c>
      <c r="BA4" s="50">
        <v>5882678.7726273499</v>
      </c>
      <c r="BB4" s="348">
        <v>6547771.54059882</v>
      </c>
      <c r="BC4" s="50">
        <v>6237236.0566086099</v>
      </c>
      <c r="BD4" s="50">
        <v>5764789.326497891</v>
      </c>
      <c r="BE4" s="50">
        <v>5454853.6729721492</v>
      </c>
      <c r="BF4" s="50">
        <v>5411324.5876021991</v>
      </c>
      <c r="BG4" s="1039">
        <v>5905118.3601368004</v>
      </c>
      <c r="BH4" s="1039">
        <v>5004384.3671783805</v>
      </c>
      <c r="BI4" s="1039">
        <v>5270565.6121253502</v>
      </c>
      <c r="BJ4" s="1039">
        <v>5829819.7189705502</v>
      </c>
    </row>
    <row r="5" spans="1:71" ht="14.1" customHeight="1">
      <c r="A5" s="1188" t="s">
        <v>61</v>
      </c>
      <c r="B5" s="572">
        <v>0</v>
      </c>
      <c r="C5" s="505">
        <v>14.15</v>
      </c>
      <c r="D5" s="505">
        <v>14.15</v>
      </c>
      <c r="E5" s="505">
        <v>14.15</v>
      </c>
      <c r="F5" s="505">
        <v>14.15</v>
      </c>
      <c r="G5" s="505">
        <v>14.15</v>
      </c>
      <c r="H5" s="505">
        <v>14.15</v>
      </c>
      <c r="I5" s="505">
        <v>14.15</v>
      </c>
      <c r="J5" s="505">
        <v>14.15</v>
      </c>
      <c r="K5" s="505">
        <v>22.245999999999999</v>
      </c>
      <c r="L5" s="505">
        <v>22.2</v>
      </c>
      <c r="M5" s="505">
        <v>44.5</v>
      </c>
      <c r="N5" s="505">
        <v>55.9</v>
      </c>
      <c r="O5" s="505">
        <v>76.5</v>
      </c>
      <c r="P5" s="505">
        <v>78.400000000000006</v>
      </c>
      <c r="Q5" s="505">
        <v>81.2</v>
      </c>
      <c r="R5" s="505">
        <v>85.4</v>
      </c>
      <c r="S5" s="505">
        <v>99.1</v>
      </c>
      <c r="T5" s="505">
        <v>154.6</v>
      </c>
      <c r="U5" s="505">
        <v>166.4</v>
      </c>
      <c r="V5" s="505">
        <v>244.2</v>
      </c>
      <c r="W5" s="505">
        <v>428</v>
      </c>
      <c r="X5" s="505">
        <v>48.9</v>
      </c>
      <c r="Y5" s="505">
        <v>96.4</v>
      </c>
      <c r="Z5" s="505">
        <v>89.4</v>
      </c>
      <c r="AA5" s="505">
        <v>21.8</v>
      </c>
      <c r="AB5" s="505">
        <v>19</v>
      </c>
      <c r="AC5" s="505">
        <v>19.600000000000001</v>
      </c>
      <c r="AD5" s="505">
        <v>19.8</v>
      </c>
      <c r="AE5" s="505">
        <v>22.7</v>
      </c>
      <c r="AF5" s="505">
        <v>28.4</v>
      </c>
      <c r="AG5" s="505">
        <v>19.899999999999999</v>
      </c>
      <c r="AH5" s="505">
        <v>19</v>
      </c>
      <c r="AI5" s="505">
        <v>19</v>
      </c>
      <c r="AJ5" s="505">
        <v>19.009430390000002</v>
      </c>
      <c r="AK5" s="505">
        <v>19.009430390000002</v>
      </c>
      <c r="AL5" s="505">
        <v>19.009430390000002</v>
      </c>
      <c r="AM5" s="505">
        <v>19.009430390000002</v>
      </c>
      <c r="AN5" s="52">
        <v>19.009430390000002</v>
      </c>
      <c r="AO5" s="52">
        <v>19.009430390000002</v>
      </c>
      <c r="AP5" s="52">
        <v>19.009430390000002</v>
      </c>
      <c r="AQ5" s="52">
        <v>19.009430390000002</v>
      </c>
      <c r="AR5" s="52">
        <v>19</v>
      </c>
      <c r="AS5" s="52">
        <v>19</v>
      </c>
      <c r="AT5" s="52">
        <v>19.015968219999998</v>
      </c>
      <c r="AU5" s="52">
        <v>19</v>
      </c>
      <c r="AV5" s="53">
        <v>19.022506049999997</v>
      </c>
      <c r="AW5" s="53">
        <v>19.009430390000002</v>
      </c>
      <c r="AX5" s="53">
        <v>19.009430390000002</v>
      </c>
      <c r="AY5" s="53">
        <v>19.009430390000002</v>
      </c>
      <c r="AZ5" s="53">
        <v>19.009430390000002</v>
      </c>
      <c r="BA5" s="53">
        <v>19.009430390000002</v>
      </c>
      <c r="BB5" s="588">
        <v>19.009430390000002</v>
      </c>
      <c r="BC5" s="53">
        <v>19.009430390000002</v>
      </c>
      <c r="BD5" s="53">
        <v>19.009430390000002</v>
      </c>
      <c r="BE5" s="53">
        <v>19.000430390000002</v>
      </c>
      <c r="BF5" s="53">
        <v>19.009430390000002</v>
      </c>
      <c r="BG5" s="1040">
        <v>19.009430390000002</v>
      </c>
      <c r="BH5" s="1040">
        <v>19.009430390000002</v>
      </c>
      <c r="BI5" s="1040">
        <v>19.009430390000002</v>
      </c>
      <c r="BJ5" s="1040">
        <v>19.009430390000002</v>
      </c>
    </row>
    <row r="6" spans="1:71" ht="14.1" customHeight="1">
      <c r="A6" s="1188" t="s">
        <v>62</v>
      </c>
      <c r="B6" s="572">
        <v>0</v>
      </c>
      <c r="C6" s="572">
        <v>0</v>
      </c>
      <c r="D6" s="572">
        <v>0</v>
      </c>
      <c r="E6" s="572">
        <v>0</v>
      </c>
      <c r="F6" s="572">
        <v>0</v>
      </c>
      <c r="G6" s="572">
        <v>0</v>
      </c>
      <c r="H6" s="572">
        <v>0</v>
      </c>
      <c r="I6" s="572">
        <v>0</v>
      </c>
      <c r="J6" s="572">
        <v>0</v>
      </c>
      <c r="K6" s="572">
        <v>0</v>
      </c>
      <c r="L6" s="573">
        <v>0</v>
      </c>
      <c r="M6" s="573">
        <v>0</v>
      </c>
      <c r="N6" s="573">
        <v>0</v>
      </c>
      <c r="O6" s="573">
        <v>0</v>
      </c>
      <c r="P6" s="573">
        <v>0</v>
      </c>
      <c r="Q6" s="573">
        <v>0</v>
      </c>
      <c r="R6" s="573">
        <v>0</v>
      </c>
      <c r="S6" s="573">
        <v>0</v>
      </c>
      <c r="T6" s="573">
        <v>0</v>
      </c>
      <c r="U6" s="573">
        <v>0</v>
      </c>
      <c r="V6" s="573">
        <v>0</v>
      </c>
      <c r="W6" s="573">
        <v>0</v>
      </c>
      <c r="X6" s="573">
        <v>0</v>
      </c>
      <c r="Y6" s="573">
        <v>0</v>
      </c>
      <c r="Z6" s="573">
        <v>0</v>
      </c>
      <c r="AA6" s="573">
        <v>0</v>
      </c>
      <c r="AB6" s="573">
        <v>0</v>
      </c>
      <c r="AC6" s="573">
        <v>0</v>
      </c>
      <c r="AD6" s="573">
        <v>0</v>
      </c>
      <c r="AE6" s="573">
        <v>0</v>
      </c>
      <c r="AF6" s="573">
        <v>0</v>
      </c>
      <c r="AG6" s="573">
        <v>0</v>
      </c>
      <c r="AH6" s="573">
        <v>0</v>
      </c>
      <c r="AI6" s="573">
        <v>0</v>
      </c>
      <c r="AJ6" s="573">
        <v>0</v>
      </c>
      <c r="AK6" s="573">
        <v>0</v>
      </c>
      <c r="AL6" s="573">
        <v>0</v>
      </c>
      <c r="AM6" s="505">
        <v>0</v>
      </c>
      <c r="AN6" s="505">
        <v>0</v>
      </c>
      <c r="AO6" s="505">
        <v>0</v>
      </c>
      <c r="AP6" s="505">
        <v>0</v>
      </c>
      <c r="AQ6" s="505">
        <v>0</v>
      </c>
      <c r="AR6" s="52">
        <v>23</v>
      </c>
      <c r="AS6" s="52">
        <v>23</v>
      </c>
      <c r="AT6" s="52">
        <v>23</v>
      </c>
      <c r="AU6" s="52">
        <v>22.6</v>
      </c>
      <c r="AV6" s="53">
        <v>26.319831649999998</v>
      </c>
      <c r="AW6" s="53">
        <v>22.622604149999997</v>
      </c>
      <c r="AX6" s="53">
        <v>22.622604149999997</v>
      </c>
      <c r="AY6" s="53">
        <v>22.622604149999997</v>
      </c>
      <c r="AZ6" s="53">
        <v>22.622604149999997</v>
      </c>
      <c r="BA6" s="53">
        <v>22.622604149999997</v>
      </c>
      <c r="BB6" s="588">
        <v>22.622604149999997</v>
      </c>
      <c r="BC6" s="53">
        <v>22.622604149999997</v>
      </c>
      <c r="BD6" s="53">
        <v>22.622604149999997</v>
      </c>
      <c r="BE6" s="53">
        <v>22.622604149999997</v>
      </c>
      <c r="BF6" s="53">
        <v>22.622604149999997</v>
      </c>
      <c r="BG6" s="1040">
        <v>22.622604149999997</v>
      </c>
      <c r="BH6" s="1040">
        <v>22.622604149999997</v>
      </c>
      <c r="BI6" s="1040">
        <v>22.622604149999997</v>
      </c>
      <c r="BJ6" s="1040">
        <v>22.622604149999997</v>
      </c>
    </row>
    <row r="7" spans="1:71" ht="14.1" customHeight="1">
      <c r="A7" s="1188" t="s">
        <v>63</v>
      </c>
      <c r="B7" s="572">
        <v>0</v>
      </c>
      <c r="C7" s="572">
        <v>0</v>
      </c>
      <c r="D7" s="572">
        <v>0</v>
      </c>
      <c r="E7" s="572">
        <v>0</v>
      </c>
      <c r="F7" s="572">
        <v>0</v>
      </c>
      <c r="G7" s="572">
        <v>0</v>
      </c>
      <c r="H7" s="572">
        <v>0</v>
      </c>
      <c r="I7" s="572">
        <v>0</v>
      </c>
      <c r="J7" s="572">
        <v>0</v>
      </c>
      <c r="K7" s="572">
        <v>0</v>
      </c>
      <c r="L7" s="505">
        <v>0</v>
      </c>
      <c r="M7" s="505">
        <v>0</v>
      </c>
      <c r="N7" s="505">
        <v>0</v>
      </c>
      <c r="O7" s="505">
        <v>0</v>
      </c>
      <c r="P7" s="505">
        <v>0</v>
      </c>
      <c r="Q7" s="505">
        <v>0</v>
      </c>
      <c r="R7" s="505">
        <v>0</v>
      </c>
      <c r="S7" s="505">
        <v>0</v>
      </c>
      <c r="T7" s="505">
        <v>0</v>
      </c>
      <c r="U7" s="505">
        <v>0</v>
      </c>
      <c r="V7" s="505">
        <v>0</v>
      </c>
      <c r="W7" s="505">
        <v>0</v>
      </c>
      <c r="X7" s="505">
        <v>0</v>
      </c>
      <c r="Y7" s="505">
        <v>0</v>
      </c>
      <c r="Z7" s="505">
        <v>0</v>
      </c>
      <c r="AA7" s="505">
        <v>0</v>
      </c>
      <c r="AB7" s="505">
        <v>0</v>
      </c>
      <c r="AC7" s="505">
        <v>0</v>
      </c>
      <c r="AD7" s="505">
        <v>0</v>
      </c>
      <c r="AE7" s="505">
        <v>0</v>
      </c>
      <c r="AF7" s="505">
        <v>0</v>
      </c>
      <c r="AG7" s="505">
        <v>0</v>
      </c>
      <c r="AH7" s="505">
        <v>956.1</v>
      </c>
      <c r="AI7" s="505">
        <v>370.4</v>
      </c>
      <c r="AJ7" s="505">
        <v>353.75855448000004</v>
      </c>
      <c r="AK7" s="505">
        <v>911.97812958999998</v>
      </c>
      <c r="AL7" s="505">
        <v>635.45185763999996</v>
      </c>
      <c r="AM7" s="505">
        <v>5535.9766989099999</v>
      </c>
      <c r="AN7" s="52">
        <v>12105.63597395</v>
      </c>
      <c r="AO7" s="52">
        <v>3796.0660413999999</v>
      </c>
      <c r="AP7" s="52">
        <v>2370.12363959</v>
      </c>
      <c r="AQ7" s="52">
        <v>745856</v>
      </c>
      <c r="AR7" s="52">
        <v>562472</v>
      </c>
      <c r="AS7" s="52">
        <v>448180</v>
      </c>
      <c r="AT7" s="52">
        <v>1451621.9</v>
      </c>
      <c r="AU7" s="52">
        <v>1354350.8</v>
      </c>
      <c r="AV7" s="53">
        <v>304948.88177852001</v>
      </c>
      <c r="AW7" s="53">
        <v>681816.38308939</v>
      </c>
      <c r="AX7" s="53">
        <v>2045948.24504681</v>
      </c>
      <c r="AY7" s="53">
        <v>1907781.9563568898</v>
      </c>
      <c r="AZ7" s="53">
        <v>1934441.16253531</v>
      </c>
      <c r="BA7" s="53">
        <v>27396.80648653</v>
      </c>
      <c r="BB7" s="588">
        <v>74474.115018580007</v>
      </c>
      <c r="BC7" s="53">
        <v>61781.229642680002</v>
      </c>
      <c r="BD7" s="53">
        <v>108468.75760707</v>
      </c>
      <c r="BE7" s="53">
        <v>66759.774820430001</v>
      </c>
      <c r="BF7" s="53">
        <v>121566.91970814999</v>
      </c>
      <c r="BG7" s="1040">
        <v>35102.321244669998</v>
      </c>
      <c r="BH7" s="1040">
        <v>37535.541040889999</v>
      </c>
      <c r="BI7" s="1040">
        <v>20876.267233669998</v>
      </c>
      <c r="BJ7" s="1040">
        <v>59127.440967269999</v>
      </c>
    </row>
    <row r="8" spans="1:71" ht="14.1" customHeight="1">
      <c r="A8" s="1188" t="s">
        <v>64</v>
      </c>
      <c r="B8" s="572">
        <v>0</v>
      </c>
      <c r="C8" s="572">
        <v>0</v>
      </c>
      <c r="D8" s="572">
        <v>0</v>
      </c>
      <c r="E8" s="572">
        <v>0</v>
      </c>
      <c r="F8" s="572">
        <v>0</v>
      </c>
      <c r="G8" s="572">
        <v>0</v>
      </c>
      <c r="H8" s="572">
        <v>0</v>
      </c>
      <c r="I8" s="572">
        <v>0</v>
      </c>
      <c r="J8" s="572">
        <v>0</v>
      </c>
      <c r="K8" s="572">
        <v>0</v>
      </c>
      <c r="L8" s="505">
        <v>0</v>
      </c>
      <c r="M8" s="505">
        <v>0</v>
      </c>
      <c r="N8" s="505">
        <v>0</v>
      </c>
      <c r="O8" s="505">
        <v>0</v>
      </c>
      <c r="P8" s="505">
        <v>0</v>
      </c>
      <c r="Q8" s="505">
        <v>0</v>
      </c>
      <c r="R8" s="505">
        <v>0</v>
      </c>
      <c r="S8" s="505">
        <v>0</v>
      </c>
      <c r="T8" s="505">
        <v>0</v>
      </c>
      <c r="U8" s="505">
        <v>0</v>
      </c>
      <c r="V8" s="505">
        <v>0</v>
      </c>
      <c r="W8" s="505">
        <v>0</v>
      </c>
      <c r="X8" s="505">
        <v>0</v>
      </c>
      <c r="Y8" s="505">
        <v>0</v>
      </c>
      <c r="Z8" s="505">
        <v>0</v>
      </c>
      <c r="AA8" s="505">
        <v>0</v>
      </c>
      <c r="AB8" s="505">
        <v>0</v>
      </c>
      <c r="AC8" s="505">
        <v>0</v>
      </c>
      <c r="AD8" s="505">
        <v>0</v>
      </c>
      <c r="AE8" s="505">
        <v>0</v>
      </c>
      <c r="AF8" s="505">
        <v>0</v>
      </c>
      <c r="AG8" s="505">
        <v>0</v>
      </c>
      <c r="AH8" s="505">
        <v>34252</v>
      </c>
      <c r="AI8" s="505">
        <v>26729.9</v>
      </c>
      <c r="AJ8" s="505">
        <v>27739.88687251</v>
      </c>
      <c r="AK8" s="505">
        <v>35603.877486720005</v>
      </c>
      <c r="AL8" s="505">
        <v>163509.61689733999</v>
      </c>
      <c r="AM8" s="505">
        <v>166749.07406629002</v>
      </c>
      <c r="AN8" s="52">
        <v>143653.25999538001</v>
      </c>
      <c r="AO8" s="52">
        <v>462677.14037787</v>
      </c>
      <c r="AP8" s="52">
        <v>569024.81164212001</v>
      </c>
      <c r="AQ8" s="52">
        <v>391502</v>
      </c>
      <c r="AR8" s="52">
        <v>339386</v>
      </c>
      <c r="AS8" s="52">
        <v>517710</v>
      </c>
      <c r="AT8" s="52">
        <v>710534.98</v>
      </c>
      <c r="AU8" s="52">
        <v>2157333.1</v>
      </c>
      <c r="AV8" s="53">
        <v>5220240.1314888606</v>
      </c>
      <c r="AW8" s="53">
        <v>5825417.0999999996</v>
      </c>
      <c r="AX8" s="53">
        <v>5282187.1249806909</v>
      </c>
      <c r="AY8" s="53">
        <v>5119629.8868029397</v>
      </c>
      <c r="AZ8" s="53">
        <v>4763060.1537281396</v>
      </c>
      <c r="BA8" s="53">
        <v>5847693.8344220193</v>
      </c>
      <c r="BB8" s="588">
        <v>6031929.5586055191</v>
      </c>
      <c r="BC8" s="53">
        <v>5752050.0763698798</v>
      </c>
      <c r="BD8" s="53">
        <v>5262495.3139771204</v>
      </c>
      <c r="BE8" s="53">
        <v>4907002.6552495593</v>
      </c>
      <c r="BF8" s="53">
        <v>4904881.8370290594</v>
      </c>
      <c r="BG8" s="1040">
        <v>5468856.4747224003</v>
      </c>
      <c r="BH8" s="1040">
        <v>4561201.35985824</v>
      </c>
      <c r="BI8" s="1040">
        <v>4846524.3835019106</v>
      </c>
      <c r="BJ8" s="1040">
        <v>5368915.57210893</v>
      </c>
    </row>
    <row r="9" spans="1:71" ht="14.1" customHeight="1">
      <c r="A9" s="1188" t="s">
        <v>65</v>
      </c>
      <c r="B9" s="505">
        <v>155.12200000000001</v>
      </c>
      <c r="C9" s="505">
        <v>122.758</v>
      </c>
      <c r="D9" s="505">
        <v>139.11199999999999</v>
      </c>
      <c r="E9" s="505">
        <v>91.36</v>
      </c>
      <c r="F9" s="505">
        <v>113.732</v>
      </c>
      <c r="G9" s="505">
        <v>113.05800000000001</v>
      </c>
      <c r="H9" s="505">
        <v>90.093999999999994</v>
      </c>
      <c r="I9" s="505">
        <v>58.122</v>
      </c>
      <c r="J9" s="505">
        <v>61.764000000000003</v>
      </c>
      <c r="K9" s="505">
        <v>66.974000000000004</v>
      </c>
      <c r="L9" s="505">
        <v>121.19999999999999</v>
      </c>
      <c r="M9" s="505">
        <v>235.29999999999998</v>
      </c>
      <c r="N9" s="505">
        <v>187.7</v>
      </c>
      <c r="O9" s="505">
        <v>301.5</v>
      </c>
      <c r="P9" s="505">
        <v>3368.1</v>
      </c>
      <c r="Q9" s="505">
        <v>3298.8999999999996</v>
      </c>
      <c r="R9" s="505">
        <v>1071</v>
      </c>
      <c r="S9" s="505">
        <v>802.9</v>
      </c>
      <c r="T9" s="505">
        <v>787.9</v>
      </c>
      <c r="U9" s="505">
        <v>2724.9</v>
      </c>
      <c r="V9" s="505">
        <v>5076.7</v>
      </c>
      <c r="W9" s="505">
        <v>1897</v>
      </c>
      <c r="X9" s="505">
        <v>977.5</v>
      </c>
      <c r="Y9" s="505">
        <v>685.3</v>
      </c>
      <c r="Z9" s="505">
        <v>1054.3999999999999</v>
      </c>
      <c r="AA9" s="505">
        <v>1569.3000000000002</v>
      </c>
      <c r="AB9" s="505">
        <v>3570.2999999999997</v>
      </c>
      <c r="AC9" s="505">
        <v>4618.3</v>
      </c>
      <c r="AD9" s="505">
        <v>3252.9</v>
      </c>
      <c r="AE9" s="505">
        <v>13411.6</v>
      </c>
      <c r="AF9" s="505">
        <v>34924.200000000004</v>
      </c>
      <c r="AG9" s="505">
        <v>44229.2</v>
      </c>
      <c r="AH9" s="505">
        <v>4923.8999999999996</v>
      </c>
      <c r="AI9" s="505">
        <v>2827.1</v>
      </c>
      <c r="AJ9" s="505">
        <v>1616.2919999999999</v>
      </c>
      <c r="AK9" s="505">
        <v>408.17935</v>
      </c>
      <c r="AL9" s="505">
        <v>5367.4727999999996</v>
      </c>
      <c r="AM9" s="505">
        <v>2513.3137070399998</v>
      </c>
      <c r="AN9" s="52">
        <v>1338.6733070400001</v>
      </c>
      <c r="AO9" s="52">
        <v>29921.54</v>
      </c>
      <c r="AP9" s="52">
        <v>57334.483999999997</v>
      </c>
      <c r="AQ9" s="52">
        <v>37723</v>
      </c>
      <c r="AR9" s="52">
        <v>85980</v>
      </c>
      <c r="AS9" s="52">
        <v>66090</v>
      </c>
      <c r="AT9" s="52">
        <v>298570</v>
      </c>
      <c r="AU9" s="52">
        <v>182316.6</v>
      </c>
      <c r="AV9" s="53">
        <v>92028.248513419996</v>
      </c>
      <c r="AW9" s="53">
        <v>71891.189568000002</v>
      </c>
      <c r="AX9" s="53">
        <v>13118.9173176</v>
      </c>
      <c r="AY9" s="53">
        <v>4386.554932</v>
      </c>
      <c r="AZ9" s="53">
        <v>14675.992029999999</v>
      </c>
      <c r="BA9" s="53">
        <v>7499.5838831999999</v>
      </c>
      <c r="BB9" s="588">
        <v>88861.001155999998</v>
      </c>
      <c r="BC9" s="53">
        <v>81566.002508000005</v>
      </c>
      <c r="BD9" s="53">
        <v>60410.80386</v>
      </c>
      <c r="BE9" s="53">
        <v>90420.502986000007</v>
      </c>
      <c r="BF9" s="53">
        <v>1.0083891999999999</v>
      </c>
      <c r="BG9" s="1040">
        <v>1.0208952</v>
      </c>
      <c r="BH9" s="1040">
        <v>1.0227204000000001</v>
      </c>
      <c r="BI9" s="1040">
        <v>1.0417160000000001</v>
      </c>
      <c r="BJ9" s="1040">
        <v>1.055912</v>
      </c>
    </row>
    <row r="10" spans="1:71" ht="14.1" customHeight="1">
      <c r="A10" s="1188" t="s">
        <v>66</v>
      </c>
      <c r="B10" s="572">
        <v>0</v>
      </c>
      <c r="C10" s="572">
        <v>0</v>
      </c>
      <c r="D10" s="572">
        <v>0</v>
      </c>
      <c r="E10" s="572">
        <v>0</v>
      </c>
      <c r="F10" s="572">
        <v>0</v>
      </c>
      <c r="G10" s="572">
        <v>0</v>
      </c>
      <c r="H10" s="572">
        <v>0</v>
      </c>
      <c r="I10" s="572">
        <v>0</v>
      </c>
      <c r="J10" s="572">
        <v>0</v>
      </c>
      <c r="K10" s="572">
        <v>0</v>
      </c>
      <c r="L10" s="505">
        <v>0</v>
      </c>
      <c r="M10" s="505">
        <v>0</v>
      </c>
      <c r="N10" s="505">
        <v>0</v>
      </c>
      <c r="O10" s="505">
        <v>0</v>
      </c>
      <c r="P10" s="505">
        <v>0</v>
      </c>
      <c r="Q10" s="505">
        <v>0</v>
      </c>
      <c r="R10" s="505">
        <v>0</v>
      </c>
      <c r="S10" s="505">
        <v>0</v>
      </c>
      <c r="T10" s="505">
        <v>0</v>
      </c>
      <c r="U10" s="505">
        <v>0</v>
      </c>
      <c r="V10" s="505">
        <v>0</v>
      </c>
      <c r="W10" s="505">
        <v>0</v>
      </c>
      <c r="X10" s="505">
        <v>0</v>
      </c>
      <c r="Y10" s="505">
        <v>0</v>
      </c>
      <c r="Z10" s="505">
        <v>0</v>
      </c>
      <c r="AA10" s="505">
        <v>0</v>
      </c>
      <c r="AB10" s="505">
        <v>0</v>
      </c>
      <c r="AC10" s="505">
        <v>0</v>
      </c>
      <c r="AD10" s="505">
        <v>0</v>
      </c>
      <c r="AE10" s="505">
        <v>0</v>
      </c>
      <c r="AF10" s="505">
        <v>0</v>
      </c>
      <c r="AG10" s="505">
        <v>0</v>
      </c>
      <c r="AH10" s="505">
        <v>0</v>
      </c>
      <c r="AI10" s="505">
        <v>0</v>
      </c>
      <c r="AJ10" s="505">
        <v>0</v>
      </c>
      <c r="AK10" s="505">
        <v>0</v>
      </c>
      <c r="AL10" s="505">
        <v>0</v>
      </c>
      <c r="AM10" s="505">
        <v>0</v>
      </c>
      <c r="AN10" s="505">
        <v>0</v>
      </c>
      <c r="AO10" s="505">
        <v>0</v>
      </c>
      <c r="AP10" s="505">
        <v>0</v>
      </c>
      <c r="AQ10" s="505">
        <v>0</v>
      </c>
      <c r="AR10" s="52">
        <v>18</v>
      </c>
      <c r="AS10" s="52">
        <v>31</v>
      </c>
      <c r="AT10" s="52">
        <v>55</v>
      </c>
      <c r="AU10" s="52">
        <v>53.8</v>
      </c>
      <c r="AV10" s="53">
        <v>54.982577929999998</v>
      </c>
      <c r="AW10" s="53">
        <v>102.56296509000001</v>
      </c>
      <c r="AX10" s="53">
        <v>156.32228127000002</v>
      </c>
      <c r="AY10" s="53">
        <v>82.146739510000003</v>
      </c>
      <c r="AZ10" s="53">
        <v>38.968266130000003</v>
      </c>
      <c r="BA10" s="53">
        <v>46.91580106</v>
      </c>
      <c r="BB10" s="588">
        <v>352465.23378418002</v>
      </c>
      <c r="BC10" s="53">
        <v>341797.11605350999</v>
      </c>
      <c r="BD10" s="53">
        <v>333372.81901916</v>
      </c>
      <c r="BE10" s="53">
        <v>390629.11688162002</v>
      </c>
      <c r="BF10" s="53">
        <v>384833.19044124999</v>
      </c>
      <c r="BG10" s="1040">
        <v>401116.91123998998</v>
      </c>
      <c r="BH10" s="1040">
        <v>405604.81152430997</v>
      </c>
      <c r="BI10" s="1040">
        <v>403122.28763922997</v>
      </c>
      <c r="BJ10" s="1040">
        <v>401734.01794781</v>
      </c>
    </row>
    <row r="11" spans="1:71" ht="14.1" customHeight="1">
      <c r="A11" s="1188" t="s">
        <v>67</v>
      </c>
      <c r="B11" s="572">
        <v>0</v>
      </c>
      <c r="C11" s="572">
        <v>0</v>
      </c>
      <c r="D11" s="572">
        <v>0</v>
      </c>
      <c r="E11" s="572">
        <v>0</v>
      </c>
      <c r="F11" s="572">
        <v>0</v>
      </c>
      <c r="G11" s="572">
        <v>0</v>
      </c>
      <c r="H11" s="572">
        <v>0</v>
      </c>
      <c r="I11" s="572">
        <v>0</v>
      </c>
      <c r="J11" s="572">
        <v>0</v>
      </c>
      <c r="K11" s="572">
        <v>0</v>
      </c>
      <c r="L11" s="505">
        <v>0</v>
      </c>
      <c r="M11" s="505">
        <v>0</v>
      </c>
      <c r="N11" s="505">
        <v>0</v>
      </c>
      <c r="O11" s="505">
        <v>0</v>
      </c>
      <c r="P11" s="505">
        <v>0</v>
      </c>
      <c r="Q11" s="505">
        <v>0</v>
      </c>
      <c r="R11" s="505">
        <v>0</v>
      </c>
      <c r="S11" s="505">
        <v>0</v>
      </c>
      <c r="T11" s="505">
        <v>0</v>
      </c>
      <c r="U11" s="505">
        <v>0</v>
      </c>
      <c r="V11" s="505">
        <v>0</v>
      </c>
      <c r="W11" s="505">
        <v>0</v>
      </c>
      <c r="X11" s="505">
        <v>0</v>
      </c>
      <c r="Y11" s="505">
        <v>0</v>
      </c>
      <c r="Z11" s="505">
        <v>0</v>
      </c>
      <c r="AA11" s="505">
        <v>0</v>
      </c>
      <c r="AB11" s="505">
        <v>0</v>
      </c>
      <c r="AC11" s="505">
        <v>0</v>
      </c>
      <c r="AD11" s="505">
        <v>0</v>
      </c>
      <c r="AE11" s="505">
        <v>0</v>
      </c>
      <c r="AF11" s="505">
        <v>0</v>
      </c>
      <c r="AG11" s="505">
        <v>0</v>
      </c>
      <c r="AH11" s="505">
        <v>194.4</v>
      </c>
      <c r="AI11" s="505">
        <v>194.4</v>
      </c>
      <c r="AJ11" s="505">
        <v>224.38536643</v>
      </c>
      <c r="AK11" s="505">
        <v>0</v>
      </c>
      <c r="AL11" s="505">
        <v>0</v>
      </c>
      <c r="AM11" s="505">
        <v>0</v>
      </c>
      <c r="AN11" s="52">
        <v>0</v>
      </c>
      <c r="AO11" s="52">
        <v>0</v>
      </c>
      <c r="AP11" s="52">
        <v>0</v>
      </c>
      <c r="AQ11" s="55">
        <v>0</v>
      </c>
      <c r="AR11" s="55">
        <v>0</v>
      </c>
      <c r="AS11" s="55">
        <v>0</v>
      </c>
      <c r="AT11" s="55">
        <v>0</v>
      </c>
      <c r="AU11" s="55">
        <v>0</v>
      </c>
      <c r="AV11" s="53">
        <v>0</v>
      </c>
      <c r="AW11" s="53">
        <v>0</v>
      </c>
      <c r="AX11" s="53"/>
      <c r="AY11" s="53"/>
      <c r="AZ11" s="53"/>
      <c r="BA11" s="53"/>
      <c r="BB11" s="588"/>
      <c r="BC11" s="53"/>
      <c r="BD11" s="53"/>
      <c r="BE11" s="53"/>
      <c r="BF11" s="53"/>
      <c r="BG11" s="1040"/>
      <c r="BH11" s="1040"/>
      <c r="BI11" s="1040"/>
      <c r="BJ11" s="1040"/>
    </row>
    <row r="12" spans="1:71" ht="14.1" customHeight="1">
      <c r="A12" s="1188" t="s">
        <v>68</v>
      </c>
      <c r="B12" s="572">
        <v>0</v>
      </c>
      <c r="C12" s="572">
        <v>0</v>
      </c>
      <c r="D12" s="572">
        <v>0</v>
      </c>
      <c r="E12" s="572">
        <v>0</v>
      </c>
      <c r="F12" s="572">
        <v>0</v>
      </c>
      <c r="G12" s="572">
        <v>0</v>
      </c>
      <c r="H12" s="572">
        <v>0</v>
      </c>
      <c r="I12" s="572">
        <v>0</v>
      </c>
      <c r="J12" s="572">
        <v>0</v>
      </c>
      <c r="K12" s="572">
        <v>0</v>
      </c>
      <c r="L12" s="505">
        <v>0</v>
      </c>
      <c r="M12" s="505">
        <v>0</v>
      </c>
      <c r="N12" s="505">
        <v>0</v>
      </c>
      <c r="O12" s="505">
        <v>0</v>
      </c>
      <c r="P12" s="505">
        <v>0</v>
      </c>
      <c r="Q12" s="505">
        <v>0</v>
      </c>
      <c r="R12" s="505">
        <v>0</v>
      </c>
      <c r="S12" s="505">
        <v>0</v>
      </c>
      <c r="T12" s="505">
        <v>0</v>
      </c>
      <c r="U12" s="505">
        <v>0</v>
      </c>
      <c r="V12" s="505">
        <v>0</v>
      </c>
      <c r="W12" s="505">
        <v>0</v>
      </c>
      <c r="X12" s="505">
        <v>0</v>
      </c>
      <c r="Y12" s="505">
        <v>0</v>
      </c>
      <c r="Z12" s="505">
        <v>0</v>
      </c>
      <c r="AA12" s="505">
        <v>0</v>
      </c>
      <c r="AB12" s="505">
        <v>0</v>
      </c>
      <c r="AC12" s="505">
        <v>0</v>
      </c>
      <c r="AD12" s="505">
        <v>0</v>
      </c>
      <c r="AE12" s="505">
        <v>0</v>
      </c>
      <c r="AF12" s="505">
        <v>0</v>
      </c>
      <c r="AG12" s="505">
        <v>0</v>
      </c>
      <c r="AH12" s="505">
        <v>49.4</v>
      </c>
      <c r="AI12" s="505" t="s">
        <v>53</v>
      </c>
      <c r="AJ12" s="505">
        <v>140.79826678999999</v>
      </c>
      <c r="AK12" s="505">
        <v>69.996977340000001</v>
      </c>
      <c r="AL12" s="505">
        <v>23.280650609999999</v>
      </c>
      <c r="AM12" s="505">
        <v>12.711698289999999</v>
      </c>
      <c r="AN12" s="52">
        <v>11.838563000000001</v>
      </c>
      <c r="AO12" s="52">
        <v>47.25606733</v>
      </c>
      <c r="AP12" s="52">
        <v>43.54945317</v>
      </c>
      <c r="AQ12" s="52">
        <v>94.980155519999997</v>
      </c>
      <c r="AR12" s="52">
        <v>0</v>
      </c>
      <c r="AS12" s="52">
        <v>0</v>
      </c>
      <c r="AT12" s="52">
        <v>481.1</v>
      </c>
      <c r="AU12" s="52">
        <v>407.7</v>
      </c>
      <c r="AV12" s="53">
        <v>0</v>
      </c>
      <c r="AW12" s="53">
        <v>0</v>
      </c>
      <c r="AX12" s="53"/>
      <c r="AY12" s="53"/>
      <c r="AZ12" s="53"/>
      <c r="BA12" s="53"/>
      <c r="BB12" s="588"/>
      <c r="BC12" s="53"/>
      <c r="BD12" s="53"/>
      <c r="BE12" s="53"/>
      <c r="BF12" s="53"/>
      <c r="BG12" s="1040"/>
      <c r="BH12" s="1040"/>
      <c r="BI12" s="1040"/>
      <c r="BJ12" s="1040"/>
    </row>
    <row r="13" spans="1:71" ht="14.1" customHeight="1">
      <c r="A13" s="1188" t="s">
        <v>69</v>
      </c>
      <c r="B13" s="573">
        <v>0.112</v>
      </c>
      <c r="C13" s="573">
        <v>14.603999999999999</v>
      </c>
      <c r="D13" s="573">
        <v>0</v>
      </c>
      <c r="E13" s="573">
        <v>23.521999999999998</v>
      </c>
      <c r="F13" s="573">
        <v>27.108000000000001</v>
      </c>
      <c r="G13" s="573">
        <v>38.003999999999998</v>
      </c>
      <c r="H13" s="573">
        <v>38.450000000000003</v>
      </c>
      <c r="I13" s="572">
        <v>0</v>
      </c>
      <c r="J13" s="572">
        <v>0</v>
      </c>
      <c r="K13" s="573">
        <v>4</v>
      </c>
      <c r="L13" s="505">
        <v>0</v>
      </c>
      <c r="M13" s="505">
        <v>0</v>
      </c>
      <c r="N13" s="505">
        <v>0</v>
      </c>
      <c r="O13" s="505">
        <v>0</v>
      </c>
      <c r="P13" s="505">
        <v>0</v>
      </c>
      <c r="Q13" s="573">
        <v>68.400000000000006</v>
      </c>
      <c r="R13" s="573">
        <v>1902.9</v>
      </c>
      <c r="S13" s="573">
        <v>1619</v>
      </c>
      <c r="T13" s="573">
        <v>136</v>
      </c>
      <c r="U13" s="573">
        <v>172.4</v>
      </c>
      <c r="V13" s="573">
        <v>148.19999999999999</v>
      </c>
      <c r="W13" s="573">
        <v>115.8</v>
      </c>
      <c r="X13" s="573">
        <v>15.1</v>
      </c>
      <c r="Y13" s="573">
        <v>15.3</v>
      </c>
      <c r="Z13" s="573">
        <v>16.399999999999999</v>
      </c>
      <c r="AA13" s="573">
        <v>20</v>
      </c>
      <c r="AB13" s="573">
        <v>0</v>
      </c>
      <c r="AC13" s="573">
        <v>0</v>
      </c>
      <c r="AD13" s="573">
        <v>0</v>
      </c>
      <c r="AE13" s="573">
        <v>0</v>
      </c>
      <c r="AF13" s="573">
        <v>0.6</v>
      </c>
      <c r="AG13" s="573">
        <v>0.5</v>
      </c>
      <c r="AH13" s="573">
        <v>2959.9</v>
      </c>
      <c r="AI13" s="505">
        <v>2092.3000000000002</v>
      </c>
      <c r="AJ13" s="505">
        <v>3724.1295924199999</v>
      </c>
      <c r="AK13" s="505">
        <v>5308.2743497900001</v>
      </c>
      <c r="AL13" s="505">
        <v>11863.604219280001</v>
      </c>
      <c r="AM13" s="505">
        <v>4355.9162957899998</v>
      </c>
      <c r="AN13" s="52">
        <v>4227.1298838000002</v>
      </c>
      <c r="AO13" s="52">
        <v>14097.789450169999</v>
      </c>
      <c r="AP13" s="52">
        <v>145940.81420182</v>
      </c>
      <c r="AQ13" s="52">
        <v>6457</v>
      </c>
      <c r="AR13" s="52">
        <v>25616</v>
      </c>
      <c r="AS13" s="52">
        <v>33040</v>
      </c>
      <c r="AT13" s="52">
        <v>17315</v>
      </c>
      <c r="AU13" s="52">
        <v>20712.2</v>
      </c>
      <c r="AV13" s="53">
        <v>0</v>
      </c>
      <c r="AW13" s="53">
        <v>0</v>
      </c>
      <c r="AX13" s="53"/>
      <c r="AY13" s="53"/>
      <c r="AZ13" s="53"/>
      <c r="BA13" s="53"/>
      <c r="BB13" s="588"/>
      <c r="BC13" s="53"/>
      <c r="BD13" s="53"/>
      <c r="BE13" s="53"/>
      <c r="BF13" s="53"/>
      <c r="BG13" s="1040"/>
      <c r="BH13" s="1040"/>
      <c r="BI13" s="1040"/>
      <c r="BJ13" s="1040"/>
    </row>
    <row r="14" spans="1:71" ht="14.1" customHeight="1">
      <c r="A14" s="1189"/>
      <c r="B14" s="572"/>
      <c r="C14" s="572"/>
      <c r="D14" s="572"/>
      <c r="E14" s="572"/>
      <c r="F14" s="572"/>
      <c r="G14" s="572"/>
      <c r="H14" s="572"/>
      <c r="I14" s="572"/>
      <c r="J14" s="572"/>
      <c r="K14" s="572"/>
      <c r="L14" s="505"/>
      <c r="M14" s="505"/>
      <c r="N14" s="505"/>
      <c r="O14" s="505"/>
      <c r="P14" s="505"/>
      <c r="Q14" s="505"/>
      <c r="R14" s="505"/>
      <c r="S14" s="505"/>
      <c r="T14" s="505"/>
      <c r="U14" s="505"/>
      <c r="V14" s="505"/>
      <c r="W14" s="505"/>
      <c r="X14" s="505"/>
      <c r="Y14" s="505"/>
      <c r="Z14" s="505"/>
      <c r="AA14" s="505"/>
      <c r="AB14" s="505"/>
      <c r="AC14" s="505"/>
      <c r="AD14" s="505"/>
      <c r="AE14" s="505"/>
      <c r="AF14" s="505"/>
      <c r="AG14" s="505"/>
      <c r="AH14" s="505"/>
      <c r="AI14" s="505"/>
      <c r="AJ14" s="505"/>
      <c r="AK14" s="505"/>
      <c r="AL14" s="505"/>
      <c r="AM14" s="505"/>
      <c r="AN14" s="52"/>
      <c r="AO14" s="52"/>
      <c r="AP14" s="52"/>
      <c r="AQ14" s="52"/>
      <c r="AR14" s="52"/>
      <c r="AS14" s="52"/>
      <c r="AT14" s="52"/>
      <c r="AU14" s="52"/>
      <c r="AV14" s="56"/>
      <c r="AW14" s="53"/>
      <c r="AX14" s="53"/>
      <c r="AY14" s="53"/>
      <c r="AZ14" s="53"/>
      <c r="BA14" s="53"/>
      <c r="BB14" s="588"/>
      <c r="BC14" s="53"/>
      <c r="BD14" s="53"/>
      <c r="BE14" s="53"/>
      <c r="BF14" s="53"/>
      <c r="BG14" s="1040"/>
      <c r="BH14" s="1040"/>
      <c r="BI14" s="1040"/>
      <c r="BJ14" s="1040"/>
    </row>
    <row r="15" spans="1:71" s="51" customFormat="1" ht="14.1" customHeight="1">
      <c r="A15" s="1187" t="s">
        <v>70</v>
      </c>
      <c r="B15" s="572">
        <v>6.7220000000000004</v>
      </c>
      <c r="C15" s="572">
        <v>23.006</v>
      </c>
      <c r="D15" s="572">
        <v>32.64</v>
      </c>
      <c r="E15" s="572">
        <v>66.242000000000004</v>
      </c>
      <c r="F15" s="572">
        <v>73.808000000000007</v>
      </c>
      <c r="G15" s="572">
        <v>68.894000000000005</v>
      </c>
      <c r="H15" s="572">
        <v>115.056</v>
      </c>
      <c r="I15" s="572">
        <v>164.352</v>
      </c>
      <c r="J15" s="572">
        <v>157.952</v>
      </c>
      <c r="K15" s="572">
        <v>181.94399999999999</v>
      </c>
      <c r="L15" s="572">
        <v>271.8</v>
      </c>
      <c r="M15" s="572">
        <v>311</v>
      </c>
      <c r="N15" s="572">
        <v>233.6</v>
      </c>
      <c r="O15" s="572">
        <v>182.7</v>
      </c>
      <c r="P15" s="572">
        <v>43.5</v>
      </c>
      <c r="Q15" s="572">
        <v>399.8</v>
      </c>
      <c r="R15" s="572">
        <v>624.59999999999991</v>
      </c>
      <c r="S15" s="572">
        <v>541.20000000000005</v>
      </c>
      <c r="T15" s="572">
        <v>2108</v>
      </c>
      <c r="U15" s="572">
        <v>2599.9</v>
      </c>
      <c r="V15" s="572">
        <v>2940</v>
      </c>
      <c r="W15" s="572">
        <v>6131.9000000000005</v>
      </c>
      <c r="X15" s="572">
        <v>8226.6</v>
      </c>
      <c r="Y15" s="572">
        <v>12250</v>
      </c>
      <c r="Z15" s="572">
        <v>11147.400000000001</v>
      </c>
      <c r="AA15" s="572">
        <v>11598.1</v>
      </c>
      <c r="AB15" s="572">
        <v>17800.8</v>
      </c>
      <c r="AC15" s="572">
        <v>19276.399999999998</v>
      </c>
      <c r="AD15" s="572">
        <v>28165.700000000004</v>
      </c>
      <c r="AE15" s="572">
        <v>28482.6</v>
      </c>
      <c r="AF15" s="572">
        <v>48878.6</v>
      </c>
      <c r="AG15" s="572">
        <v>83102.200000000012</v>
      </c>
      <c r="AH15" s="572">
        <v>139847</v>
      </c>
      <c r="AI15" s="572">
        <v>211408.6</v>
      </c>
      <c r="AJ15" s="572">
        <v>308857.83346782997</v>
      </c>
      <c r="AK15" s="572">
        <v>438481.32328057999</v>
      </c>
      <c r="AL15" s="572">
        <v>313848.59094398998</v>
      </c>
      <c r="AM15" s="572">
        <v>406053.36893708003</v>
      </c>
      <c r="AN15" s="49">
        <v>456984.55916201998</v>
      </c>
      <c r="AO15" s="49">
        <v>532292.14142037998</v>
      </c>
      <c r="AP15" s="49">
        <v>513003.36525460001</v>
      </c>
      <c r="AQ15" s="49">
        <v>738585.36609865993</v>
      </c>
      <c r="AR15" s="49">
        <v>532453.19999999995</v>
      </c>
      <c r="AS15" s="49">
        <v>592234.1</v>
      </c>
      <c r="AT15" s="49">
        <v>441590</v>
      </c>
      <c r="AU15" s="49">
        <v>188298.9</v>
      </c>
      <c r="AV15" s="50">
        <v>652493.09897227993</v>
      </c>
      <c r="AW15" s="50">
        <v>119237.8</v>
      </c>
      <c r="AX15" s="50">
        <v>636973.69663638994</v>
      </c>
      <c r="AY15" s="50">
        <v>401266.00663008</v>
      </c>
      <c r="AZ15" s="50">
        <v>463885.94188124995</v>
      </c>
      <c r="BA15" s="50">
        <v>296988.10964114999</v>
      </c>
      <c r="BB15" s="348">
        <v>401504.54933136003</v>
      </c>
      <c r="BC15" s="50">
        <v>264912.98703944997</v>
      </c>
      <c r="BD15" s="50">
        <v>316656.90201958001</v>
      </c>
      <c r="BE15" s="50">
        <v>407842.56030892994</v>
      </c>
      <c r="BF15" s="50">
        <v>664763.64603439998</v>
      </c>
      <c r="BG15" s="1039">
        <v>646994.07772494992</v>
      </c>
      <c r="BH15" s="1039">
        <v>798851.02208582999</v>
      </c>
      <c r="BI15" s="1039">
        <v>836531.40749977995</v>
      </c>
      <c r="BJ15" s="1039">
        <v>680601.65080744005</v>
      </c>
      <c r="BK15" s="54"/>
      <c r="BL15" s="54"/>
      <c r="BM15" s="54"/>
      <c r="BN15" s="54"/>
      <c r="BO15" s="54"/>
      <c r="BP15" s="54"/>
      <c r="BQ15" s="54"/>
      <c r="BR15" s="54"/>
      <c r="BS15" s="54"/>
    </row>
    <row r="16" spans="1:71" ht="14.1" customHeight="1">
      <c r="A16" s="1190" t="s">
        <v>71</v>
      </c>
      <c r="B16" s="572">
        <v>6.7220000000000004</v>
      </c>
      <c r="C16" s="572">
        <v>17.216000000000001</v>
      </c>
      <c r="D16" s="572">
        <v>32.64</v>
      </c>
      <c r="E16" s="572">
        <v>61.182000000000002</v>
      </c>
      <c r="F16" s="572">
        <v>46.345999999999997</v>
      </c>
      <c r="G16" s="572">
        <v>30.838000000000001</v>
      </c>
      <c r="H16" s="572">
        <v>72.703999999999994</v>
      </c>
      <c r="I16" s="572">
        <v>101.67</v>
      </c>
      <c r="J16" s="572">
        <v>76.072000000000003</v>
      </c>
      <c r="K16" s="572">
        <v>104.78400000000001</v>
      </c>
      <c r="L16" s="572">
        <v>100.1</v>
      </c>
      <c r="M16" s="572">
        <v>149.5</v>
      </c>
      <c r="N16" s="572">
        <v>36.599999999999994</v>
      </c>
      <c r="O16" s="572">
        <v>83.4</v>
      </c>
      <c r="P16" s="572">
        <v>19</v>
      </c>
      <c r="Q16" s="572">
        <v>1.2000000000000002</v>
      </c>
      <c r="R16" s="572">
        <v>4.7</v>
      </c>
      <c r="S16" s="572">
        <v>161</v>
      </c>
      <c r="T16" s="572">
        <v>27.299999999999997</v>
      </c>
      <c r="U16" s="572">
        <v>23.4</v>
      </c>
      <c r="V16" s="572">
        <v>1.1000000000000001</v>
      </c>
      <c r="W16" s="505">
        <v>3409.9</v>
      </c>
      <c r="X16" s="505">
        <v>5552.9</v>
      </c>
      <c r="Y16" s="505">
        <v>6508.2000000000007</v>
      </c>
      <c r="Z16" s="505">
        <v>5197.3</v>
      </c>
      <c r="AA16" s="505">
        <v>6181.1</v>
      </c>
      <c r="AB16" s="505">
        <v>11585</v>
      </c>
      <c r="AC16" s="505">
        <v>14215.199999999999</v>
      </c>
      <c r="AD16" s="505">
        <v>22825.300000000003</v>
      </c>
      <c r="AE16" s="505">
        <v>11164.3</v>
      </c>
      <c r="AF16" s="505">
        <v>3403.7</v>
      </c>
      <c r="AG16" s="505">
        <v>34756</v>
      </c>
      <c r="AH16" s="505">
        <v>85501.3</v>
      </c>
      <c r="AI16" s="505">
        <v>47299.8</v>
      </c>
      <c r="AJ16" s="505">
        <v>30633.199000000001</v>
      </c>
      <c r="AK16" s="505">
        <v>41984.137000000002</v>
      </c>
      <c r="AL16" s="505">
        <v>9490.8950000000004</v>
      </c>
      <c r="AM16" s="505">
        <v>141676.64300000001</v>
      </c>
      <c r="AN16" s="52">
        <v>121933.533</v>
      </c>
      <c r="AO16" s="52">
        <v>79860.548999999999</v>
      </c>
      <c r="AP16" s="52">
        <v>87355.505999999994</v>
      </c>
      <c r="AQ16" s="52">
        <v>354587.93699999998</v>
      </c>
      <c r="AR16" s="52">
        <v>160301.20000000001</v>
      </c>
      <c r="AS16" s="52">
        <v>215452.4</v>
      </c>
      <c r="AT16" s="52">
        <v>98935</v>
      </c>
      <c r="AU16" s="52">
        <v>90457.9</v>
      </c>
      <c r="AV16" s="53">
        <v>23277.005999880002</v>
      </c>
      <c r="AW16" s="53">
        <v>6059.6790051099997</v>
      </c>
      <c r="AX16" s="53">
        <v>364498.48650647001</v>
      </c>
      <c r="AY16" s="53">
        <v>369013.31660455</v>
      </c>
      <c r="AZ16" s="53">
        <v>328323.69830076001</v>
      </c>
      <c r="BA16" s="53">
        <v>147939.52357853</v>
      </c>
      <c r="BB16" s="588">
        <v>1933.32390861</v>
      </c>
      <c r="BC16" s="53">
        <v>9962.8629999799996</v>
      </c>
      <c r="BD16" s="53">
        <v>4033.8280006500004</v>
      </c>
      <c r="BE16" s="53">
        <v>172790.87270322</v>
      </c>
      <c r="BF16" s="53">
        <v>307746.84000167</v>
      </c>
      <c r="BG16" s="1040">
        <v>286473.73527561</v>
      </c>
      <c r="BH16" s="1040">
        <v>336046.19650342001</v>
      </c>
      <c r="BI16" s="1040">
        <v>375023.42699998</v>
      </c>
      <c r="BJ16" s="1040">
        <v>138761.18928078999</v>
      </c>
      <c r="BK16" s="51"/>
      <c r="BL16" s="51"/>
      <c r="BM16" s="51"/>
      <c r="BN16" s="51"/>
      <c r="BO16" s="51"/>
      <c r="BP16" s="51"/>
      <c r="BQ16" s="51"/>
      <c r="BR16" s="51"/>
      <c r="BS16" s="51"/>
    </row>
    <row r="17" spans="1:71" ht="14.1" customHeight="1">
      <c r="A17" s="1191" t="s">
        <v>72</v>
      </c>
      <c r="B17" s="505">
        <v>3.15</v>
      </c>
      <c r="C17" s="505">
        <v>3.2</v>
      </c>
      <c r="D17" s="505">
        <v>3.0760000000000001</v>
      </c>
      <c r="E17" s="505">
        <v>29.474</v>
      </c>
      <c r="F17" s="505">
        <v>9.6240000000000006</v>
      </c>
      <c r="G17" s="505">
        <v>18.7</v>
      </c>
      <c r="H17" s="505">
        <v>50.41</v>
      </c>
      <c r="I17" s="505">
        <v>88.311999999999998</v>
      </c>
      <c r="J17" s="505">
        <v>4.8120000000000003</v>
      </c>
      <c r="K17" s="505">
        <v>16.538</v>
      </c>
      <c r="L17" s="505">
        <v>92.6</v>
      </c>
      <c r="M17" s="505">
        <v>131.19999999999999</v>
      </c>
      <c r="N17" s="505">
        <v>12.2</v>
      </c>
      <c r="O17" s="505">
        <v>51.3</v>
      </c>
      <c r="P17" s="505">
        <v>9.6</v>
      </c>
      <c r="Q17" s="505">
        <v>0.4</v>
      </c>
      <c r="R17" s="505">
        <v>1.6</v>
      </c>
      <c r="S17" s="505">
        <v>78.2</v>
      </c>
      <c r="T17" s="505">
        <v>12.2</v>
      </c>
      <c r="U17" s="505">
        <v>0.2</v>
      </c>
      <c r="V17" s="505">
        <v>0</v>
      </c>
      <c r="W17" s="505">
        <v>3404.9</v>
      </c>
      <c r="X17" s="505">
        <v>5463.7</v>
      </c>
      <c r="Y17" s="505">
        <v>6018.1</v>
      </c>
      <c r="Z17" s="505">
        <v>4860.6000000000004</v>
      </c>
      <c r="AA17" s="505">
        <v>5907.6</v>
      </c>
      <c r="AB17" s="505">
        <v>8426.2999999999993</v>
      </c>
      <c r="AC17" s="505">
        <v>13336.9</v>
      </c>
      <c r="AD17" s="505">
        <v>22350.9</v>
      </c>
      <c r="AE17" s="505">
        <v>6761</v>
      </c>
      <c r="AF17" s="505">
        <v>1691.7</v>
      </c>
      <c r="AG17" s="505">
        <v>32378.400000000001</v>
      </c>
      <c r="AH17" s="505">
        <v>83675.7</v>
      </c>
      <c r="AI17" s="505">
        <v>47117.4</v>
      </c>
      <c r="AJ17" s="505">
        <v>28063.183000000001</v>
      </c>
      <c r="AK17" s="505">
        <v>36474.942999999999</v>
      </c>
      <c r="AL17" s="505">
        <v>3084.9180000000001</v>
      </c>
      <c r="AM17" s="505">
        <v>134228.565</v>
      </c>
      <c r="AN17" s="52">
        <v>120310.716</v>
      </c>
      <c r="AO17" s="52">
        <v>50137.906999999999</v>
      </c>
      <c r="AP17" s="52">
        <v>58624.510999999999</v>
      </c>
      <c r="AQ17" s="52">
        <v>353185.43699999998</v>
      </c>
      <c r="AR17" s="52">
        <v>157719</v>
      </c>
      <c r="AS17" s="52">
        <v>98804</v>
      </c>
      <c r="AT17" s="52">
        <v>31956</v>
      </c>
      <c r="AU17" s="52">
        <v>72287.7</v>
      </c>
      <c r="AV17" s="53">
        <v>23276.005999880002</v>
      </c>
      <c r="AW17" s="53">
        <v>5601.0940051099997</v>
      </c>
      <c r="AX17" s="53">
        <v>364276.77650646999</v>
      </c>
      <c r="AY17" s="53">
        <v>367082.17960455001</v>
      </c>
      <c r="AZ17" s="53">
        <v>327489.40230076003</v>
      </c>
      <c r="BA17" s="53">
        <v>146443.98557853</v>
      </c>
      <c r="BB17" s="588">
        <v>589.15090860999999</v>
      </c>
      <c r="BC17" s="53">
        <v>7124.1299999799994</v>
      </c>
      <c r="BD17" s="53">
        <v>3496.1960006500003</v>
      </c>
      <c r="BE17" s="53">
        <v>172790.87270322</v>
      </c>
      <c r="BF17" s="53">
        <v>304091.47200166999</v>
      </c>
      <c r="BG17" s="1040">
        <v>271640.23227560997</v>
      </c>
      <c r="BH17" s="1040">
        <v>326375.29050341999</v>
      </c>
      <c r="BI17" s="1040">
        <v>371648.06999997998</v>
      </c>
      <c r="BJ17" s="1040">
        <v>69768.174280789986</v>
      </c>
    </row>
    <row r="18" spans="1:71" s="57" customFormat="1" ht="14.1" customHeight="1">
      <c r="A18" s="1191" t="s">
        <v>73</v>
      </c>
      <c r="B18" s="505">
        <v>3.5720000000000001</v>
      </c>
      <c r="C18" s="505">
        <v>14.016</v>
      </c>
      <c r="D18" s="505">
        <v>29.564</v>
      </c>
      <c r="E18" s="505">
        <v>31.707999999999998</v>
      </c>
      <c r="F18" s="505">
        <v>36.722000000000001</v>
      </c>
      <c r="G18" s="505">
        <v>12.138</v>
      </c>
      <c r="H18" s="505">
        <v>22.294</v>
      </c>
      <c r="I18" s="505">
        <v>13.358000000000001</v>
      </c>
      <c r="J18" s="505">
        <v>71.260000000000005</v>
      </c>
      <c r="K18" s="505">
        <v>88.245999999999995</v>
      </c>
      <c r="L18" s="505">
        <v>7.5</v>
      </c>
      <c r="M18" s="505">
        <v>18.3</v>
      </c>
      <c r="N18" s="505">
        <v>24.4</v>
      </c>
      <c r="O18" s="505">
        <v>32.1</v>
      </c>
      <c r="P18" s="505">
        <v>9.4</v>
      </c>
      <c r="Q18" s="505">
        <v>0.8</v>
      </c>
      <c r="R18" s="505">
        <v>3.1</v>
      </c>
      <c r="S18" s="505">
        <v>82.8</v>
      </c>
      <c r="T18" s="505">
        <v>15.1</v>
      </c>
      <c r="U18" s="505">
        <v>23.2</v>
      </c>
      <c r="V18" s="505">
        <v>1.1000000000000001</v>
      </c>
      <c r="W18" s="505">
        <v>5</v>
      </c>
      <c r="X18" s="505">
        <v>89.2</v>
      </c>
      <c r="Y18" s="505">
        <v>490.1</v>
      </c>
      <c r="Z18" s="505">
        <v>336.7</v>
      </c>
      <c r="AA18" s="505">
        <v>273.5</v>
      </c>
      <c r="AB18" s="505">
        <v>3158.7</v>
      </c>
      <c r="AC18" s="505">
        <v>878.3</v>
      </c>
      <c r="AD18" s="505">
        <v>474.4</v>
      </c>
      <c r="AE18" s="505">
        <v>4403.3</v>
      </c>
      <c r="AF18" s="505">
        <v>1712</v>
      </c>
      <c r="AG18" s="505">
        <v>2377.6</v>
      </c>
      <c r="AH18" s="505">
        <v>1825.6</v>
      </c>
      <c r="AI18" s="505">
        <v>182.3</v>
      </c>
      <c r="AJ18" s="505">
        <v>2570.0160000000001</v>
      </c>
      <c r="AK18" s="505">
        <v>5509.1940000000004</v>
      </c>
      <c r="AL18" s="505">
        <v>6405.9769999999999</v>
      </c>
      <c r="AM18" s="505">
        <v>7448.0780000000004</v>
      </c>
      <c r="AN18" s="52">
        <v>1622.817</v>
      </c>
      <c r="AO18" s="52">
        <v>29722.642</v>
      </c>
      <c r="AP18" s="52">
        <v>28730.994999999999</v>
      </c>
      <c r="AQ18" s="52">
        <v>1402.5</v>
      </c>
      <c r="AR18" s="52">
        <v>2582.1999999999998</v>
      </c>
      <c r="AS18" s="52">
        <v>120648.4</v>
      </c>
      <c r="AT18" s="52">
        <v>66979</v>
      </c>
      <c r="AU18" s="52">
        <v>18170.2</v>
      </c>
      <c r="AV18" s="53">
        <v>1</v>
      </c>
      <c r="AW18" s="53">
        <v>458.58499999999998</v>
      </c>
      <c r="AX18" s="53">
        <v>221.71</v>
      </c>
      <c r="AY18" s="53">
        <v>1931.1369999999999</v>
      </c>
      <c r="AZ18" s="53">
        <v>834.29600000000005</v>
      </c>
      <c r="BA18" s="53">
        <v>1495.538</v>
      </c>
      <c r="BB18" s="588">
        <v>1344.173</v>
      </c>
      <c r="BC18" s="53">
        <v>2838.7330000000002</v>
      </c>
      <c r="BD18" s="53">
        <v>537.63199999999995</v>
      </c>
      <c r="BE18" s="53">
        <v>0</v>
      </c>
      <c r="BF18" s="53">
        <v>3655.3679999999999</v>
      </c>
      <c r="BG18" s="1040">
        <v>14833.503000000001</v>
      </c>
      <c r="BH18" s="1040">
        <v>9670.9060000000009</v>
      </c>
      <c r="BI18" s="1040">
        <v>3375.357</v>
      </c>
      <c r="BJ18" s="1040">
        <v>68993.014999999999</v>
      </c>
      <c r="BK18" s="54"/>
      <c r="BL18" s="54"/>
      <c r="BM18" s="54"/>
      <c r="BN18" s="54"/>
      <c r="BO18" s="54"/>
      <c r="BP18" s="54"/>
      <c r="BQ18" s="54"/>
      <c r="BR18" s="54"/>
      <c r="BS18" s="54"/>
    </row>
    <row r="19" spans="1:71" ht="14.1" customHeight="1">
      <c r="A19" s="1190" t="s">
        <v>74</v>
      </c>
      <c r="B19" s="572">
        <v>0</v>
      </c>
      <c r="C19" s="572">
        <v>0</v>
      </c>
      <c r="D19" s="572">
        <v>0</v>
      </c>
      <c r="E19" s="572">
        <v>0</v>
      </c>
      <c r="F19" s="572">
        <v>0</v>
      </c>
      <c r="G19" s="572">
        <v>0</v>
      </c>
      <c r="H19" s="572">
        <v>0</v>
      </c>
      <c r="I19" s="572">
        <v>0</v>
      </c>
      <c r="J19" s="572">
        <v>0</v>
      </c>
      <c r="K19" s="572">
        <v>0</v>
      </c>
      <c r="L19" s="505">
        <v>0</v>
      </c>
      <c r="M19" s="505">
        <v>0</v>
      </c>
      <c r="N19" s="505">
        <v>0</v>
      </c>
      <c r="O19" s="505">
        <v>0</v>
      </c>
      <c r="P19" s="505">
        <v>0</v>
      </c>
      <c r="Q19" s="505">
        <v>0</v>
      </c>
      <c r="R19" s="505">
        <v>0</v>
      </c>
      <c r="S19" s="505">
        <v>0</v>
      </c>
      <c r="T19" s="505">
        <v>0</v>
      </c>
      <c r="U19" s="505">
        <v>0</v>
      </c>
      <c r="V19" s="572">
        <v>0</v>
      </c>
      <c r="W19" s="505">
        <v>0</v>
      </c>
      <c r="X19" s="505">
        <v>0</v>
      </c>
      <c r="Y19" s="505">
        <v>0</v>
      </c>
      <c r="Z19" s="505">
        <v>0</v>
      </c>
      <c r="AA19" s="505">
        <v>0</v>
      </c>
      <c r="AB19" s="505">
        <v>0</v>
      </c>
      <c r="AC19" s="505">
        <v>0</v>
      </c>
      <c r="AD19" s="505">
        <v>0</v>
      </c>
      <c r="AE19" s="505">
        <v>0</v>
      </c>
      <c r="AF19" s="505">
        <v>0</v>
      </c>
      <c r="AG19" s="505">
        <v>0</v>
      </c>
      <c r="AH19" s="505">
        <v>19006.5</v>
      </c>
      <c r="AI19" s="505">
        <v>117139.7</v>
      </c>
      <c r="AJ19" s="505">
        <v>197825.97925484</v>
      </c>
      <c r="AK19" s="505">
        <v>270950.66499988001</v>
      </c>
      <c r="AL19" s="505">
        <v>224702.59253783998</v>
      </c>
      <c r="AM19" s="505">
        <v>122006.38115753999</v>
      </c>
      <c r="AN19" s="52">
        <v>162882.46631533999</v>
      </c>
      <c r="AO19" s="52">
        <v>406903.25280949002</v>
      </c>
      <c r="AP19" s="52">
        <v>396626.0867098</v>
      </c>
      <c r="AQ19" s="52">
        <v>383387.67040880001</v>
      </c>
      <c r="AR19" s="52">
        <v>371650</v>
      </c>
      <c r="AS19" s="52">
        <v>361603</v>
      </c>
      <c r="AT19" s="52">
        <v>342425</v>
      </c>
      <c r="AU19" s="52">
        <v>93766.6</v>
      </c>
      <c r="AV19" s="53">
        <v>142861.75177736999</v>
      </c>
      <c r="AW19" s="53">
        <v>90837.858712689995</v>
      </c>
      <c r="AX19" s="53">
        <v>272357.45064678002</v>
      </c>
      <c r="AY19" s="53">
        <v>32140.083849950002</v>
      </c>
      <c r="AZ19" s="53">
        <v>135489.26180871998</v>
      </c>
      <c r="BA19" s="53">
        <v>148971.71273585001</v>
      </c>
      <c r="BB19" s="588">
        <v>253708.80854594</v>
      </c>
      <c r="BC19" s="53">
        <v>119864.29286256</v>
      </c>
      <c r="BD19" s="53">
        <v>112651.70856909</v>
      </c>
      <c r="BE19" s="53">
        <v>234218.18174907999</v>
      </c>
      <c r="BF19" s="53">
        <v>296956.42694430001</v>
      </c>
      <c r="BG19" s="1040">
        <v>232438.36038637001</v>
      </c>
      <c r="BH19" s="1040">
        <v>224004.59224723003</v>
      </c>
      <c r="BI19" s="1040">
        <v>270942.52942228998</v>
      </c>
      <c r="BJ19" s="1040">
        <v>276207.90448874002</v>
      </c>
      <c r="BK19" s="57"/>
      <c r="BL19" s="57"/>
      <c r="BM19" s="57"/>
      <c r="BN19" s="57"/>
      <c r="BO19" s="57"/>
      <c r="BP19" s="57"/>
      <c r="BQ19" s="57"/>
      <c r="BR19" s="57"/>
      <c r="BS19" s="57"/>
    </row>
    <row r="20" spans="1:71" ht="14.1" customHeight="1">
      <c r="A20" s="1191" t="s">
        <v>75</v>
      </c>
      <c r="B20" s="572">
        <v>0</v>
      </c>
      <c r="C20" s="572">
        <v>0</v>
      </c>
      <c r="D20" s="572">
        <v>0</v>
      </c>
      <c r="E20" s="572">
        <v>0</v>
      </c>
      <c r="F20" s="572">
        <v>0</v>
      </c>
      <c r="G20" s="572">
        <v>0</v>
      </c>
      <c r="H20" s="572">
        <v>0</v>
      </c>
      <c r="I20" s="572">
        <v>0</v>
      </c>
      <c r="J20" s="572">
        <v>0</v>
      </c>
      <c r="K20" s="572">
        <v>0</v>
      </c>
      <c r="L20" s="505">
        <v>0</v>
      </c>
      <c r="M20" s="505">
        <v>0</v>
      </c>
      <c r="N20" s="505">
        <v>0</v>
      </c>
      <c r="O20" s="505">
        <v>0</v>
      </c>
      <c r="P20" s="505">
        <v>0</v>
      </c>
      <c r="Q20" s="505">
        <v>0</v>
      </c>
      <c r="R20" s="505">
        <v>0</v>
      </c>
      <c r="S20" s="505">
        <v>0</v>
      </c>
      <c r="T20" s="505">
        <v>0</v>
      </c>
      <c r="U20" s="505">
        <v>0</v>
      </c>
      <c r="V20" s="505">
        <v>0</v>
      </c>
      <c r="W20" s="505">
        <v>0</v>
      </c>
      <c r="X20" s="505">
        <v>0</v>
      </c>
      <c r="Y20" s="505">
        <v>0</v>
      </c>
      <c r="Z20" s="505">
        <v>0</v>
      </c>
      <c r="AA20" s="505">
        <v>0</v>
      </c>
      <c r="AB20" s="505">
        <v>0</v>
      </c>
      <c r="AC20" s="505">
        <v>0</v>
      </c>
      <c r="AD20" s="505">
        <v>0</v>
      </c>
      <c r="AE20" s="505">
        <v>0</v>
      </c>
      <c r="AF20" s="505">
        <v>0</v>
      </c>
      <c r="AG20" s="505">
        <v>0</v>
      </c>
      <c r="AH20" s="505">
        <v>17403</v>
      </c>
      <c r="AI20" s="505">
        <v>15572.1</v>
      </c>
      <c r="AJ20" s="505">
        <v>196295.92750483999</v>
      </c>
      <c r="AK20" s="505">
        <v>269460.08031187998</v>
      </c>
      <c r="AL20" s="505">
        <v>223253.44826584001</v>
      </c>
      <c r="AM20" s="505">
        <v>120600.74932153999</v>
      </c>
      <c r="AN20" s="52">
        <v>145450.49966134</v>
      </c>
      <c r="AO20" s="52">
        <v>390011.39417549002</v>
      </c>
      <c r="AP20" s="52">
        <v>380301.34149680001</v>
      </c>
      <c r="AQ20" s="52">
        <v>367658.3942868</v>
      </c>
      <c r="AR20" s="52">
        <v>248030.9</v>
      </c>
      <c r="AS20" s="52">
        <v>240933</v>
      </c>
      <c r="AT20" s="52">
        <v>236514.730305</v>
      </c>
      <c r="AU20" s="52">
        <v>92819.5</v>
      </c>
      <c r="AV20" s="53">
        <v>99889.37291903999</v>
      </c>
      <c r="AW20" s="53">
        <v>78542.286514659994</v>
      </c>
      <c r="AX20" s="53">
        <v>271913.89935442002</v>
      </c>
      <c r="AY20" s="53">
        <v>28269.984259000001</v>
      </c>
      <c r="AZ20" s="53">
        <v>131996.94750626999</v>
      </c>
      <c r="BA20" s="53">
        <v>144847.72514898001</v>
      </c>
      <c r="BB20" s="588">
        <v>253269.62001009</v>
      </c>
      <c r="BC20" s="53">
        <v>114966.494626</v>
      </c>
      <c r="BD20" s="53">
        <v>107485.16598267001</v>
      </c>
      <c r="BE20" s="53">
        <v>230803.41071664999</v>
      </c>
      <c r="BF20" s="53">
        <v>296816.60337336001</v>
      </c>
      <c r="BG20" s="1040">
        <v>230211.77418371002</v>
      </c>
      <c r="BH20" s="1040">
        <v>221529.62243212003</v>
      </c>
      <c r="BI20" s="1040">
        <v>268370.15042270999</v>
      </c>
      <c r="BJ20" s="1040">
        <v>274714.36039667</v>
      </c>
    </row>
    <row r="21" spans="1:71" ht="14.1" customHeight="1">
      <c r="A21" s="1191" t="s">
        <v>76</v>
      </c>
      <c r="B21" s="572">
        <v>0</v>
      </c>
      <c r="C21" s="572">
        <v>0</v>
      </c>
      <c r="D21" s="572">
        <v>0</v>
      </c>
      <c r="E21" s="572">
        <v>0</v>
      </c>
      <c r="F21" s="572">
        <v>0</v>
      </c>
      <c r="G21" s="572">
        <v>0</v>
      </c>
      <c r="H21" s="572">
        <v>0</v>
      </c>
      <c r="I21" s="572">
        <v>0</v>
      </c>
      <c r="J21" s="572">
        <v>0</v>
      </c>
      <c r="K21" s="572">
        <v>0</v>
      </c>
      <c r="L21" s="505">
        <v>0</v>
      </c>
      <c r="M21" s="505">
        <v>0</v>
      </c>
      <c r="N21" s="505">
        <v>0</v>
      </c>
      <c r="O21" s="505">
        <v>0</v>
      </c>
      <c r="P21" s="505">
        <v>0</v>
      </c>
      <c r="Q21" s="505">
        <v>0</v>
      </c>
      <c r="R21" s="505">
        <v>0</v>
      </c>
      <c r="S21" s="505">
        <v>0</v>
      </c>
      <c r="T21" s="505">
        <v>0</v>
      </c>
      <c r="U21" s="505">
        <v>0</v>
      </c>
      <c r="V21" s="505">
        <v>0</v>
      </c>
      <c r="W21" s="505">
        <v>0</v>
      </c>
      <c r="X21" s="505">
        <v>0</v>
      </c>
      <c r="Y21" s="505">
        <v>0</v>
      </c>
      <c r="Z21" s="505">
        <v>0</v>
      </c>
      <c r="AA21" s="505">
        <v>0</v>
      </c>
      <c r="AB21" s="505">
        <v>0</v>
      </c>
      <c r="AC21" s="505">
        <v>0</v>
      </c>
      <c r="AD21" s="505">
        <v>0</v>
      </c>
      <c r="AE21" s="505">
        <v>0</v>
      </c>
      <c r="AF21" s="505">
        <v>0</v>
      </c>
      <c r="AG21" s="505">
        <v>0</v>
      </c>
      <c r="AH21" s="505">
        <v>0</v>
      </c>
      <c r="AI21" s="505" t="s">
        <v>53</v>
      </c>
      <c r="AJ21" s="505">
        <v>0</v>
      </c>
      <c r="AK21" s="505">
        <v>0</v>
      </c>
      <c r="AL21" s="505">
        <v>0</v>
      </c>
      <c r="AM21" s="505">
        <v>0</v>
      </c>
      <c r="AN21" s="52">
        <v>0</v>
      </c>
      <c r="AO21" s="52">
        <v>0</v>
      </c>
      <c r="AP21" s="52">
        <v>0</v>
      </c>
      <c r="AQ21" s="55">
        <v>0</v>
      </c>
      <c r="AR21" s="55">
        <v>0</v>
      </c>
      <c r="AS21" s="55">
        <v>0</v>
      </c>
      <c r="AT21" s="55">
        <v>0</v>
      </c>
      <c r="AU21" s="55">
        <v>0</v>
      </c>
      <c r="AV21" s="53">
        <v>42972.378858330005</v>
      </c>
      <c r="AW21" s="53">
        <v>12295.57219803</v>
      </c>
      <c r="AX21" s="53">
        <v>443.55129235999999</v>
      </c>
      <c r="AY21" s="53">
        <v>3870.0995909499998</v>
      </c>
      <c r="AZ21" s="53">
        <v>3492.31430245</v>
      </c>
      <c r="BA21" s="53">
        <v>4123.9875868700001</v>
      </c>
      <c r="BB21" s="588">
        <v>439.18853585000005</v>
      </c>
      <c r="BC21" s="53">
        <v>4897.7982365600001</v>
      </c>
      <c r="BD21" s="53">
        <v>5166.5425864199997</v>
      </c>
      <c r="BE21" s="53">
        <v>3414.7710324299997</v>
      </c>
      <c r="BF21" s="53">
        <v>139.82357094</v>
      </c>
      <c r="BG21" s="1040">
        <v>2226.5862026599998</v>
      </c>
      <c r="BH21" s="1040">
        <v>2474.9698151100001</v>
      </c>
      <c r="BI21" s="1040">
        <v>2572.3789995799998</v>
      </c>
      <c r="BJ21" s="1040">
        <v>1493.54409207</v>
      </c>
    </row>
    <row r="22" spans="1:71" ht="14.1" customHeight="1">
      <c r="A22" s="1191" t="s">
        <v>77</v>
      </c>
      <c r="B22" s="572">
        <v>0</v>
      </c>
      <c r="C22" s="572">
        <v>0</v>
      </c>
      <c r="D22" s="572">
        <v>0</v>
      </c>
      <c r="E22" s="572">
        <v>0</v>
      </c>
      <c r="F22" s="572">
        <v>0</v>
      </c>
      <c r="G22" s="572">
        <v>0</v>
      </c>
      <c r="H22" s="572">
        <v>0</v>
      </c>
      <c r="I22" s="572">
        <v>0</v>
      </c>
      <c r="J22" s="572">
        <v>0</v>
      </c>
      <c r="K22" s="572">
        <v>0</v>
      </c>
      <c r="L22" s="505">
        <v>0</v>
      </c>
      <c r="M22" s="505">
        <v>0</v>
      </c>
      <c r="N22" s="505">
        <v>0</v>
      </c>
      <c r="O22" s="505">
        <v>0</v>
      </c>
      <c r="P22" s="505">
        <v>0</v>
      </c>
      <c r="Q22" s="505">
        <v>0</v>
      </c>
      <c r="R22" s="505">
        <v>0</v>
      </c>
      <c r="S22" s="505">
        <v>0</v>
      </c>
      <c r="T22" s="505">
        <v>0</v>
      </c>
      <c r="U22" s="505">
        <v>0</v>
      </c>
      <c r="V22" s="505">
        <v>0</v>
      </c>
      <c r="W22" s="505">
        <v>0</v>
      </c>
      <c r="X22" s="505">
        <v>0</v>
      </c>
      <c r="Y22" s="505">
        <v>0</v>
      </c>
      <c r="Z22" s="505">
        <v>0</v>
      </c>
      <c r="AA22" s="505">
        <v>0</v>
      </c>
      <c r="AB22" s="505">
        <v>0</v>
      </c>
      <c r="AC22" s="505">
        <v>0</v>
      </c>
      <c r="AD22" s="505">
        <v>0</v>
      </c>
      <c r="AE22" s="505">
        <v>0</v>
      </c>
      <c r="AF22" s="505">
        <v>0</v>
      </c>
      <c r="AG22" s="505">
        <v>0</v>
      </c>
      <c r="AH22" s="505">
        <v>1603.4</v>
      </c>
      <c r="AI22" s="505">
        <v>1567.6</v>
      </c>
      <c r="AJ22" s="505">
        <v>1530.0517500000133</v>
      </c>
      <c r="AK22" s="505">
        <v>1490.5846880000317</v>
      </c>
      <c r="AL22" s="505">
        <v>1449.1442719999759</v>
      </c>
      <c r="AM22" s="505">
        <v>1405.6318360000005</v>
      </c>
      <c r="AN22" s="52">
        <v>17431.966653999989</v>
      </c>
      <c r="AO22" s="52">
        <v>16891.858634000004</v>
      </c>
      <c r="AP22" s="52">
        <v>16324.745212999987</v>
      </c>
      <c r="AQ22" s="52">
        <v>15729.27612200001</v>
      </c>
      <c r="AR22" s="52">
        <v>123619.1</v>
      </c>
      <c r="AS22" s="52">
        <v>120670</v>
      </c>
      <c r="AT22" s="52">
        <v>105910.269695</v>
      </c>
      <c r="AU22" s="52">
        <v>92402.9</v>
      </c>
      <c r="AV22" s="53">
        <v>0</v>
      </c>
      <c r="AW22" s="53">
        <v>0</v>
      </c>
      <c r="AX22" s="53"/>
      <c r="AY22" s="53"/>
      <c r="AZ22" s="53"/>
      <c r="BA22" s="53"/>
      <c r="BB22" s="588"/>
      <c r="BC22" s="53"/>
      <c r="BD22" s="53"/>
      <c r="BE22" s="53"/>
      <c r="BF22" s="53"/>
      <c r="BG22" s="1040"/>
      <c r="BH22" s="1040"/>
      <c r="BI22" s="1040"/>
      <c r="BJ22" s="1040"/>
    </row>
    <row r="23" spans="1:71" ht="14.1" customHeight="1">
      <c r="A23" s="1190" t="s">
        <v>78</v>
      </c>
      <c r="B23" s="572">
        <v>0</v>
      </c>
      <c r="C23" s="572">
        <v>0</v>
      </c>
      <c r="D23" s="572">
        <v>0</v>
      </c>
      <c r="E23" s="572">
        <v>0</v>
      </c>
      <c r="F23" s="572">
        <v>0</v>
      </c>
      <c r="G23" s="572">
        <v>0</v>
      </c>
      <c r="H23" s="572">
        <v>0</v>
      </c>
      <c r="I23" s="572">
        <v>0</v>
      </c>
      <c r="J23" s="572">
        <v>0</v>
      </c>
      <c r="K23" s="572">
        <v>0</v>
      </c>
      <c r="L23" s="505">
        <v>0</v>
      </c>
      <c r="M23" s="505">
        <v>0</v>
      </c>
      <c r="N23" s="505">
        <v>0</v>
      </c>
      <c r="O23" s="505">
        <v>0</v>
      </c>
      <c r="P23" s="505">
        <v>0</v>
      </c>
      <c r="Q23" s="505">
        <v>0</v>
      </c>
      <c r="R23" s="505">
        <v>0</v>
      </c>
      <c r="S23" s="505">
        <v>0</v>
      </c>
      <c r="T23" s="505">
        <v>0</v>
      </c>
      <c r="U23" s="505">
        <v>0</v>
      </c>
      <c r="V23" s="572">
        <v>0</v>
      </c>
      <c r="W23" s="505">
        <v>0</v>
      </c>
      <c r="X23" s="505">
        <v>0</v>
      </c>
      <c r="Y23" s="505">
        <v>0</v>
      </c>
      <c r="Z23" s="505">
        <v>0</v>
      </c>
      <c r="AA23" s="505">
        <v>0</v>
      </c>
      <c r="AB23" s="505">
        <v>0</v>
      </c>
      <c r="AC23" s="505">
        <v>0</v>
      </c>
      <c r="AD23" s="505">
        <v>0</v>
      </c>
      <c r="AE23" s="505">
        <v>0</v>
      </c>
      <c r="AF23" s="505">
        <v>0</v>
      </c>
      <c r="AG23" s="505">
        <v>0</v>
      </c>
      <c r="AH23" s="505">
        <v>60.5</v>
      </c>
      <c r="AI23" s="505">
        <v>1181</v>
      </c>
      <c r="AJ23" s="505">
        <v>794.25145409000004</v>
      </c>
      <c r="AK23" s="505">
        <v>1171.0825393299999</v>
      </c>
      <c r="AL23" s="505">
        <v>17833.2589138</v>
      </c>
      <c r="AM23" s="505">
        <v>36892.717617449998</v>
      </c>
      <c r="AN23" s="52">
        <v>24919.614624590002</v>
      </c>
      <c r="AO23" s="52">
        <v>42523.843868980002</v>
      </c>
      <c r="AP23" s="52">
        <v>25899.292756349998</v>
      </c>
      <c r="AQ23" s="52">
        <v>0</v>
      </c>
      <c r="AR23" s="52">
        <v>0</v>
      </c>
      <c r="AS23" s="52">
        <v>14755</v>
      </c>
      <c r="AT23" s="52">
        <v>0</v>
      </c>
      <c r="AU23" s="52">
        <v>3936.4</v>
      </c>
      <c r="AV23" s="53">
        <v>486231.86330903001</v>
      </c>
      <c r="AW23" s="53">
        <v>0</v>
      </c>
      <c r="AX23" s="53">
        <v>0</v>
      </c>
      <c r="AY23" s="53">
        <v>0</v>
      </c>
      <c r="AZ23" s="53">
        <v>0</v>
      </c>
      <c r="BA23" s="53">
        <v>0</v>
      </c>
      <c r="BB23" s="588">
        <v>0</v>
      </c>
      <c r="BC23" s="53">
        <v>0</v>
      </c>
      <c r="BD23" s="53">
        <v>0</v>
      </c>
      <c r="BE23" s="53">
        <v>0</v>
      </c>
      <c r="BF23" s="53">
        <v>0</v>
      </c>
      <c r="BG23" s="1040">
        <v>0</v>
      </c>
      <c r="BH23" s="1040">
        <v>0</v>
      </c>
      <c r="BI23" s="1040">
        <v>0</v>
      </c>
      <c r="BJ23" s="1040">
        <v>0</v>
      </c>
    </row>
    <row r="24" spans="1:71" ht="14.1" customHeight="1">
      <c r="A24" s="1191" t="s">
        <v>79</v>
      </c>
      <c r="B24" s="572">
        <v>0</v>
      </c>
      <c r="C24" s="572">
        <v>0</v>
      </c>
      <c r="D24" s="572">
        <v>0</v>
      </c>
      <c r="E24" s="572">
        <v>0</v>
      </c>
      <c r="F24" s="572">
        <v>0</v>
      </c>
      <c r="G24" s="572">
        <v>0</v>
      </c>
      <c r="H24" s="572">
        <v>0</v>
      </c>
      <c r="I24" s="572">
        <v>0</v>
      </c>
      <c r="J24" s="572">
        <v>0</v>
      </c>
      <c r="K24" s="572">
        <v>0</v>
      </c>
      <c r="L24" s="505">
        <v>0</v>
      </c>
      <c r="M24" s="505">
        <v>0</v>
      </c>
      <c r="N24" s="505">
        <v>0</v>
      </c>
      <c r="O24" s="505">
        <v>0</v>
      </c>
      <c r="P24" s="505">
        <v>0</v>
      </c>
      <c r="Q24" s="505">
        <v>0</v>
      </c>
      <c r="R24" s="505">
        <v>0</v>
      </c>
      <c r="S24" s="505">
        <v>0</v>
      </c>
      <c r="T24" s="505">
        <v>0</v>
      </c>
      <c r="U24" s="505">
        <v>0</v>
      </c>
      <c r="V24" s="505">
        <v>0</v>
      </c>
      <c r="W24" s="505">
        <v>0</v>
      </c>
      <c r="X24" s="505">
        <v>0</v>
      </c>
      <c r="Y24" s="505">
        <v>0</v>
      </c>
      <c r="Z24" s="505">
        <v>0</v>
      </c>
      <c r="AA24" s="505">
        <v>0</v>
      </c>
      <c r="AB24" s="505">
        <v>0</v>
      </c>
      <c r="AC24" s="505">
        <v>0</v>
      </c>
      <c r="AD24" s="505">
        <v>0</v>
      </c>
      <c r="AE24" s="505">
        <v>0</v>
      </c>
      <c r="AF24" s="505">
        <v>0</v>
      </c>
      <c r="AG24" s="505">
        <v>0</v>
      </c>
      <c r="AH24" s="505">
        <v>6.4</v>
      </c>
      <c r="AI24" s="505">
        <v>25.1</v>
      </c>
      <c r="AJ24" s="505">
        <v>70.094399910000107</v>
      </c>
      <c r="AK24" s="505">
        <v>26.801695829999971</v>
      </c>
      <c r="AL24" s="505">
        <v>25.02269200000228</v>
      </c>
      <c r="AM24" s="505">
        <v>25.022691999998642</v>
      </c>
      <c r="AN24" s="52">
        <v>9761.606143150002</v>
      </c>
      <c r="AO24" s="52">
        <v>38672.465315360001</v>
      </c>
      <c r="AP24" s="52">
        <v>17429.600707459998</v>
      </c>
      <c r="AQ24" s="52">
        <v>0</v>
      </c>
      <c r="AR24" s="52">
        <v>0</v>
      </c>
      <c r="AS24" s="52">
        <v>14755</v>
      </c>
      <c r="AT24" s="49">
        <v>0</v>
      </c>
      <c r="AU24" s="52">
        <v>3936.4</v>
      </c>
      <c r="AV24" s="53">
        <v>486231.86330903001</v>
      </c>
      <c r="AW24" s="53">
        <v>0</v>
      </c>
      <c r="AX24" s="53">
        <v>0</v>
      </c>
      <c r="AY24" s="53">
        <v>0</v>
      </c>
      <c r="AZ24" s="53">
        <v>0</v>
      </c>
      <c r="BA24" s="53">
        <v>0</v>
      </c>
      <c r="BB24" s="588">
        <v>0</v>
      </c>
      <c r="BC24" s="53">
        <v>0</v>
      </c>
      <c r="BD24" s="53">
        <v>0</v>
      </c>
      <c r="BE24" s="53">
        <v>0</v>
      </c>
      <c r="BF24" s="53">
        <v>0</v>
      </c>
      <c r="BG24" s="1040">
        <v>0</v>
      </c>
      <c r="BH24" s="1040">
        <v>0</v>
      </c>
      <c r="BI24" s="1040">
        <v>0</v>
      </c>
      <c r="BJ24" s="1040">
        <v>0</v>
      </c>
    </row>
    <row r="25" spans="1:71" ht="14.1" customHeight="1">
      <c r="A25" s="1191" t="s">
        <v>80</v>
      </c>
      <c r="B25" s="572">
        <v>0</v>
      </c>
      <c r="C25" s="572">
        <v>0</v>
      </c>
      <c r="D25" s="572">
        <v>0</v>
      </c>
      <c r="E25" s="572">
        <v>0</v>
      </c>
      <c r="F25" s="572">
        <v>0</v>
      </c>
      <c r="G25" s="572">
        <v>0</v>
      </c>
      <c r="H25" s="572">
        <v>0</v>
      </c>
      <c r="I25" s="572">
        <v>0</v>
      </c>
      <c r="J25" s="572">
        <v>0</v>
      </c>
      <c r="K25" s="572">
        <v>0</v>
      </c>
      <c r="L25" s="505">
        <v>0</v>
      </c>
      <c r="M25" s="505">
        <v>0</v>
      </c>
      <c r="N25" s="505">
        <v>0</v>
      </c>
      <c r="O25" s="505">
        <v>0</v>
      </c>
      <c r="P25" s="505">
        <v>0</v>
      </c>
      <c r="Q25" s="505">
        <v>0</v>
      </c>
      <c r="R25" s="505">
        <v>0</v>
      </c>
      <c r="S25" s="505">
        <v>0</v>
      </c>
      <c r="T25" s="505">
        <v>0</v>
      </c>
      <c r="U25" s="505">
        <v>0</v>
      </c>
      <c r="V25" s="505">
        <v>0</v>
      </c>
      <c r="W25" s="505">
        <v>0</v>
      </c>
      <c r="X25" s="505">
        <v>0</v>
      </c>
      <c r="Y25" s="505">
        <v>0</v>
      </c>
      <c r="Z25" s="505">
        <v>0</v>
      </c>
      <c r="AA25" s="505">
        <v>0</v>
      </c>
      <c r="AB25" s="505">
        <v>0</v>
      </c>
      <c r="AC25" s="505">
        <v>0</v>
      </c>
      <c r="AD25" s="505">
        <v>0</v>
      </c>
      <c r="AE25" s="505">
        <v>0</v>
      </c>
      <c r="AF25" s="505">
        <v>0</v>
      </c>
      <c r="AG25" s="505">
        <v>0</v>
      </c>
      <c r="AH25" s="505">
        <v>54.1</v>
      </c>
      <c r="AI25" s="505">
        <v>1155.9000000000001</v>
      </c>
      <c r="AJ25" s="505">
        <v>724.15705417999993</v>
      </c>
      <c r="AK25" s="505">
        <v>1144.2808434999999</v>
      </c>
      <c r="AL25" s="505">
        <v>17808.236221799998</v>
      </c>
      <c r="AM25" s="505">
        <v>36867.69492545</v>
      </c>
      <c r="AN25" s="52">
        <v>15158.00848144</v>
      </c>
      <c r="AO25" s="52">
        <v>3851.3785536199998</v>
      </c>
      <c r="AP25" s="52">
        <v>8469.6920488899996</v>
      </c>
      <c r="AQ25" s="52">
        <v>0</v>
      </c>
      <c r="AR25" s="52">
        <v>0</v>
      </c>
      <c r="AS25" s="52">
        <v>0</v>
      </c>
      <c r="AT25" s="52">
        <v>0</v>
      </c>
      <c r="AU25" s="52">
        <v>0</v>
      </c>
      <c r="AV25" s="53">
        <v>0</v>
      </c>
      <c r="AW25" s="53">
        <v>0</v>
      </c>
      <c r="AX25" s="53"/>
      <c r="AY25" s="53"/>
      <c r="AZ25" s="53"/>
      <c r="BA25" s="53"/>
      <c r="BB25" s="588"/>
      <c r="BC25" s="53"/>
      <c r="BD25" s="53"/>
      <c r="BE25" s="53"/>
      <c r="BF25" s="53"/>
      <c r="BG25" s="1040"/>
      <c r="BH25" s="1040"/>
      <c r="BI25" s="1040"/>
      <c r="BJ25" s="1040"/>
    </row>
    <row r="26" spans="1:71" ht="14.1" customHeight="1">
      <c r="A26" s="1190" t="s">
        <v>81</v>
      </c>
      <c r="B26" s="572">
        <v>0</v>
      </c>
      <c r="C26" s="572">
        <v>0</v>
      </c>
      <c r="D26" s="572">
        <v>0</v>
      </c>
      <c r="E26" s="572">
        <v>0</v>
      </c>
      <c r="F26" s="572">
        <v>0</v>
      </c>
      <c r="G26" s="572">
        <v>0</v>
      </c>
      <c r="H26" s="572">
        <v>0</v>
      </c>
      <c r="I26" s="572">
        <v>0</v>
      </c>
      <c r="J26" s="572">
        <v>0</v>
      </c>
      <c r="K26" s="572">
        <v>0</v>
      </c>
      <c r="L26" s="505">
        <v>0</v>
      </c>
      <c r="M26" s="505">
        <v>0</v>
      </c>
      <c r="N26" s="505">
        <v>0</v>
      </c>
      <c r="O26" s="505">
        <v>0</v>
      </c>
      <c r="P26" s="505">
        <v>0</v>
      </c>
      <c r="Q26" s="505">
        <v>0</v>
      </c>
      <c r="R26" s="505">
        <v>0</v>
      </c>
      <c r="S26" s="505">
        <v>0</v>
      </c>
      <c r="T26" s="505">
        <v>0</v>
      </c>
      <c r="U26" s="505">
        <v>0</v>
      </c>
      <c r="V26" s="572">
        <v>0</v>
      </c>
      <c r="W26" s="505">
        <v>0</v>
      </c>
      <c r="X26" s="505">
        <v>0</v>
      </c>
      <c r="Y26" s="505">
        <v>0</v>
      </c>
      <c r="Z26" s="505">
        <v>0</v>
      </c>
      <c r="AA26" s="505">
        <v>0</v>
      </c>
      <c r="AB26" s="505">
        <v>0</v>
      </c>
      <c r="AC26" s="505">
        <v>0</v>
      </c>
      <c r="AD26" s="505">
        <v>0</v>
      </c>
      <c r="AE26" s="505">
        <v>0</v>
      </c>
      <c r="AF26" s="505">
        <v>0</v>
      </c>
      <c r="AG26" s="505">
        <v>0</v>
      </c>
      <c r="AH26" s="505">
        <v>1115.0999999999999</v>
      </c>
      <c r="AI26" s="505">
        <v>1506.5</v>
      </c>
      <c r="AJ26" s="505">
        <v>1207.50479068</v>
      </c>
      <c r="AK26" s="505">
        <v>870.66539</v>
      </c>
      <c r="AL26" s="505">
        <v>763.01612492999993</v>
      </c>
      <c r="AM26" s="505">
        <v>573.90749173000006</v>
      </c>
      <c r="AN26" s="52">
        <v>398.29426324000002</v>
      </c>
      <c r="AO26" s="52">
        <v>345.08074653</v>
      </c>
      <c r="AP26" s="52">
        <v>706.30409999999995</v>
      </c>
      <c r="AQ26" s="52">
        <v>609.75868986</v>
      </c>
      <c r="AR26" s="52">
        <v>502</v>
      </c>
      <c r="AS26" s="52">
        <v>415</v>
      </c>
      <c r="AT26" s="52">
        <v>230</v>
      </c>
      <c r="AU26" s="52">
        <v>138</v>
      </c>
      <c r="AV26" s="53">
        <v>122.477886</v>
      </c>
      <c r="AW26" s="53">
        <v>140.95571437999999</v>
      </c>
      <c r="AX26" s="53">
        <v>117.75948314</v>
      </c>
      <c r="AY26" s="53">
        <v>112.60617558</v>
      </c>
      <c r="AZ26" s="53">
        <v>72.981771769999995</v>
      </c>
      <c r="BA26" s="53">
        <v>76.873326769999991</v>
      </c>
      <c r="BB26" s="588">
        <v>39.562251750000001</v>
      </c>
      <c r="BC26" s="53">
        <v>11.57743</v>
      </c>
      <c r="BD26" s="53">
        <v>14.795402019999999</v>
      </c>
      <c r="BE26" s="53">
        <v>15.18883327</v>
      </c>
      <c r="BF26" s="53">
        <v>8.906244019999999</v>
      </c>
      <c r="BG26" s="1040">
        <v>7.1720757699999993</v>
      </c>
      <c r="BH26" s="1040">
        <v>4.6953007699999993</v>
      </c>
      <c r="BI26" s="1040">
        <v>4.6971757699999994</v>
      </c>
      <c r="BJ26" s="1040">
        <v>4.0313820199999997</v>
      </c>
    </row>
    <row r="27" spans="1:71" ht="14.1" customHeight="1">
      <c r="A27" s="1191" t="s">
        <v>82</v>
      </c>
      <c r="B27" s="572">
        <v>0</v>
      </c>
      <c r="C27" s="572">
        <v>0</v>
      </c>
      <c r="D27" s="572">
        <v>0</v>
      </c>
      <c r="E27" s="572">
        <v>0</v>
      </c>
      <c r="F27" s="572">
        <v>0</v>
      </c>
      <c r="G27" s="572">
        <v>0</v>
      </c>
      <c r="H27" s="572">
        <v>0</v>
      </c>
      <c r="I27" s="572">
        <v>0</v>
      </c>
      <c r="J27" s="572">
        <v>0</v>
      </c>
      <c r="K27" s="572">
        <v>0</v>
      </c>
      <c r="L27" s="505">
        <v>0</v>
      </c>
      <c r="M27" s="505">
        <v>0</v>
      </c>
      <c r="N27" s="505">
        <v>0</v>
      </c>
      <c r="O27" s="505">
        <v>0</v>
      </c>
      <c r="P27" s="505">
        <v>0</v>
      </c>
      <c r="Q27" s="505">
        <v>0</v>
      </c>
      <c r="R27" s="505">
        <v>0</v>
      </c>
      <c r="S27" s="505">
        <v>0</v>
      </c>
      <c r="T27" s="505">
        <v>0</v>
      </c>
      <c r="U27" s="505">
        <v>0</v>
      </c>
      <c r="V27" s="505">
        <v>0</v>
      </c>
      <c r="W27" s="505">
        <v>0</v>
      </c>
      <c r="X27" s="505">
        <v>0</v>
      </c>
      <c r="Y27" s="505">
        <v>0</v>
      </c>
      <c r="Z27" s="505">
        <v>0</v>
      </c>
      <c r="AA27" s="505">
        <v>0</v>
      </c>
      <c r="AB27" s="505">
        <v>0</v>
      </c>
      <c r="AC27" s="505">
        <v>0</v>
      </c>
      <c r="AD27" s="505">
        <v>0</v>
      </c>
      <c r="AE27" s="505">
        <v>0</v>
      </c>
      <c r="AF27" s="505">
        <v>0</v>
      </c>
      <c r="AG27" s="505">
        <v>0</v>
      </c>
      <c r="AH27" s="505">
        <v>1115.0999999999999</v>
      </c>
      <c r="AI27" s="505">
        <v>1506.5</v>
      </c>
      <c r="AJ27" s="505">
        <v>1207.50479068</v>
      </c>
      <c r="AK27" s="505">
        <v>870.66539</v>
      </c>
      <c r="AL27" s="505">
        <v>763.01612492999993</v>
      </c>
      <c r="AM27" s="505">
        <v>573.90749173000006</v>
      </c>
      <c r="AN27" s="52">
        <v>398.27393939999996</v>
      </c>
      <c r="AO27" s="52">
        <v>345.08074653</v>
      </c>
      <c r="AP27" s="52">
        <v>706.30409999999995</v>
      </c>
      <c r="AQ27" s="52">
        <v>609.75868986</v>
      </c>
      <c r="AR27" s="52">
        <v>502</v>
      </c>
      <c r="AS27" s="52">
        <v>415</v>
      </c>
      <c r="AT27" s="52">
        <v>230</v>
      </c>
      <c r="AU27" s="52">
        <v>138</v>
      </c>
      <c r="AV27" s="53">
        <v>122.477886</v>
      </c>
      <c r="AW27" s="53">
        <v>140.95571437999999</v>
      </c>
      <c r="AX27" s="53">
        <v>117.75948314</v>
      </c>
      <c r="AY27" s="53">
        <v>112.60617558</v>
      </c>
      <c r="AZ27" s="53">
        <v>72.981771769999995</v>
      </c>
      <c r="BA27" s="53">
        <v>76.873326769999991</v>
      </c>
      <c r="BB27" s="588">
        <v>39.562251750000001</v>
      </c>
      <c r="BC27" s="53">
        <v>11.57743</v>
      </c>
      <c r="BD27" s="53">
        <v>14.795402019999999</v>
      </c>
      <c r="BE27" s="53">
        <v>15.18883327</v>
      </c>
      <c r="BF27" s="53">
        <v>8.906244019999999</v>
      </c>
      <c r="BG27" s="1040">
        <v>7.1720757699999993</v>
      </c>
      <c r="BH27" s="1040">
        <v>4.6953007699999993</v>
      </c>
      <c r="BI27" s="1040">
        <v>4.6971757699999994</v>
      </c>
      <c r="BJ27" s="1040">
        <v>4.0313820199999997</v>
      </c>
    </row>
    <row r="28" spans="1:71" ht="14.1" customHeight="1">
      <c r="A28" s="1191" t="s">
        <v>83</v>
      </c>
      <c r="B28" s="572">
        <v>0</v>
      </c>
      <c r="C28" s="572">
        <v>0</v>
      </c>
      <c r="D28" s="572">
        <v>0</v>
      </c>
      <c r="E28" s="572">
        <v>0</v>
      </c>
      <c r="F28" s="572">
        <v>0</v>
      </c>
      <c r="G28" s="572">
        <v>0</v>
      </c>
      <c r="H28" s="572">
        <v>0</v>
      </c>
      <c r="I28" s="572">
        <v>0</v>
      </c>
      <c r="J28" s="572">
        <v>0</v>
      </c>
      <c r="K28" s="572">
        <v>0</v>
      </c>
      <c r="L28" s="505">
        <v>0</v>
      </c>
      <c r="M28" s="505">
        <v>0</v>
      </c>
      <c r="N28" s="505">
        <v>0</v>
      </c>
      <c r="O28" s="505">
        <v>0</v>
      </c>
      <c r="P28" s="505">
        <v>0</v>
      </c>
      <c r="Q28" s="505">
        <v>0</v>
      </c>
      <c r="R28" s="505">
        <v>0</v>
      </c>
      <c r="S28" s="505">
        <v>0</v>
      </c>
      <c r="T28" s="505">
        <v>0</v>
      </c>
      <c r="U28" s="505">
        <v>0</v>
      </c>
      <c r="V28" s="505">
        <v>0</v>
      </c>
      <c r="W28" s="505">
        <v>0</v>
      </c>
      <c r="X28" s="505">
        <v>0</v>
      </c>
      <c r="Y28" s="505">
        <v>0</v>
      </c>
      <c r="Z28" s="505">
        <v>0</v>
      </c>
      <c r="AA28" s="505">
        <v>0</v>
      </c>
      <c r="AB28" s="505">
        <v>0</v>
      </c>
      <c r="AC28" s="505">
        <v>0</v>
      </c>
      <c r="AD28" s="505">
        <v>0</v>
      </c>
      <c r="AE28" s="505">
        <v>0</v>
      </c>
      <c r="AF28" s="505">
        <v>0</v>
      </c>
      <c r="AG28" s="505">
        <v>0</v>
      </c>
      <c r="AH28" s="505" t="s">
        <v>53</v>
      </c>
      <c r="AI28" s="505" t="s">
        <v>53</v>
      </c>
      <c r="AJ28" s="505">
        <v>0</v>
      </c>
      <c r="AK28" s="505">
        <v>0</v>
      </c>
      <c r="AL28" s="505">
        <v>0</v>
      </c>
      <c r="AM28" s="505">
        <v>0</v>
      </c>
      <c r="AN28" s="52">
        <v>2.0323839999999999E-2</v>
      </c>
      <c r="AO28" s="52">
        <v>0</v>
      </c>
      <c r="AP28" s="52">
        <v>0</v>
      </c>
      <c r="AQ28" s="55">
        <v>0</v>
      </c>
      <c r="AR28" s="55">
        <v>0</v>
      </c>
      <c r="AS28" s="55">
        <v>415</v>
      </c>
      <c r="AT28" s="55">
        <v>229.1</v>
      </c>
      <c r="AU28" s="55">
        <v>138</v>
      </c>
      <c r="AV28" s="53">
        <v>122.5</v>
      </c>
      <c r="AW28" s="53">
        <v>140.95571437999999</v>
      </c>
      <c r="AX28" s="53">
        <v>115.76348913</v>
      </c>
      <c r="AY28" s="53">
        <v>100.3224239</v>
      </c>
      <c r="AZ28" s="53">
        <v>60.698020089999993</v>
      </c>
      <c r="BA28" s="53">
        <v>64.589575089999997</v>
      </c>
      <c r="BB28" s="588">
        <v>39.562251750000001</v>
      </c>
      <c r="BC28" s="53">
        <v>11.57743</v>
      </c>
      <c r="BD28" s="53">
        <v>14.795402019999999</v>
      </c>
      <c r="BE28" s="53">
        <v>15.18883327</v>
      </c>
      <c r="BF28" s="53">
        <v>8.906244019999999</v>
      </c>
      <c r="BG28" s="1040">
        <v>7.1720757699999993</v>
      </c>
      <c r="BH28" s="1040">
        <v>4.6953007699999993</v>
      </c>
      <c r="BI28" s="1040">
        <v>4.6971757699999994</v>
      </c>
      <c r="BJ28" s="1040">
        <v>4.0313820199999997</v>
      </c>
    </row>
    <row r="29" spans="1:71" ht="14.1" customHeight="1">
      <c r="A29" s="1191" t="s">
        <v>84</v>
      </c>
      <c r="B29" s="572">
        <v>0</v>
      </c>
      <c r="C29" s="572">
        <v>0</v>
      </c>
      <c r="D29" s="572">
        <v>0</v>
      </c>
      <c r="E29" s="572">
        <v>0</v>
      </c>
      <c r="F29" s="572">
        <v>0</v>
      </c>
      <c r="G29" s="572">
        <v>0</v>
      </c>
      <c r="H29" s="572">
        <v>0</v>
      </c>
      <c r="I29" s="572">
        <v>0</v>
      </c>
      <c r="J29" s="572">
        <v>0</v>
      </c>
      <c r="K29" s="572">
        <v>0</v>
      </c>
      <c r="L29" s="505">
        <v>0</v>
      </c>
      <c r="M29" s="505">
        <v>0</v>
      </c>
      <c r="N29" s="505">
        <v>0</v>
      </c>
      <c r="O29" s="505">
        <v>0</v>
      </c>
      <c r="P29" s="505">
        <v>0</v>
      </c>
      <c r="Q29" s="505">
        <v>0</v>
      </c>
      <c r="R29" s="505">
        <v>0</v>
      </c>
      <c r="S29" s="505">
        <v>0</v>
      </c>
      <c r="T29" s="505">
        <v>0</v>
      </c>
      <c r="U29" s="505">
        <v>0</v>
      </c>
      <c r="V29" s="505">
        <v>0</v>
      </c>
      <c r="W29" s="505">
        <v>0</v>
      </c>
      <c r="X29" s="505">
        <v>0</v>
      </c>
      <c r="Y29" s="505">
        <v>0</v>
      </c>
      <c r="Z29" s="505">
        <v>0</v>
      </c>
      <c r="AA29" s="505">
        <v>0</v>
      </c>
      <c r="AB29" s="505">
        <v>0</v>
      </c>
      <c r="AC29" s="505">
        <v>0</v>
      </c>
      <c r="AD29" s="505">
        <v>0</v>
      </c>
      <c r="AE29" s="505">
        <v>0</v>
      </c>
      <c r="AF29" s="505">
        <v>0</v>
      </c>
      <c r="AG29" s="505">
        <v>0</v>
      </c>
      <c r="AH29" s="505" t="s">
        <v>53</v>
      </c>
      <c r="AI29" s="505" t="s">
        <v>53</v>
      </c>
      <c r="AJ29" s="505">
        <v>0</v>
      </c>
      <c r="AK29" s="505">
        <v>0</v>
      </c>
      <c r="AL29" s="505">
        <v>0</v>
      </c>
      <c r="AM29" s="505">
        <v>0</v>
      </c>
      <c r="AN29" s="52">
        <v>6.0045718397461201E-14</v>
      </c>
      <c r="AO29" s="52">
        <v>0</v>
      </c>
      <c r="AP29" s="52">
        <v>0</v>
      </c>
      <c r="AQ29" s="55">
        <v>0</v>
      </c>
      <c r="AR29" s="55">
        <v>0</v>
      </c>
      <c r="AS29" s="55">
        <v>0</v>
      </c>
      <c r="AT29" s="55">
        <v>0.9</v>
      </c>
      <c r="AU29" s="55">
        <v>0</v>
      </c>
      <c r="AV29" s="55">
        <v>0</v>
      </c>
      <c r="AW29" s="53">
        <v>0</v>
      </c>
      <c r="AX29" s="53">
        <v>1.99599401</v>
      </c>
      <c r="AY29" s="53">
        <v>12.28375168</v>
      </c>
      <c r="AZ29" s="53">
        <v>12.28375168</v>
      </c>
      <c r="BA29" s="53">
        <v>12.28375168</v>
      </c>
      <c r="BB29" s="588">
        <v>0</v>
      </c>
      <c r="BC29" s="53">
        <v>0</v>
      </c>
      <c r="BD29" s="53">
        <v>0</v>
      </c>
      <c r="BE29" s="53">
        <v>0</v>
      </c>
      <c r="BF29" s="53">
        <v>0</v>
      </c>
      <c r="BG29" s="1040">
        <v>0</v>
      </c>
      <c r="BH29" s="1040">
        <v>0</v>
      </c>
      <c r="BI29" s="1040">
        <v>0</v>
      </c>
      <c r="BJ29" s="1040">
        <v>0</v>
      </c>
    </row>
    <row r="30" spans="1:71" ht="14.1" customHeight="1">
      <c r="A30" s="1190" t="s">
        <v>85</v>
      </c>
      <c r="B30" s="572">
        <v>0</v>
      </c>
      <c r="C30" s="572">
        <v>0</v>
      </c>
      <c r="D30" s="572">
        <v>0</v>
      </c>
      <c r="E30" s="572">
        <v>0</v>
      </c>
      <c r="F30" s="572">
        <v>0</v>
      </c>
      <c r="G30" s="572">
        <v>0</v>
      </c>
      <c r="H30" s="572">
        <v>0</v>
      </c>
      <c r="I30" s="572">
        <v>0</v>
      </c>
      <c r="J30" s="572">
        <v>0</v>
      </c>
      <c r="K30" s="572">
        <v>0</v>
      </c>
      <c r="L30" s="572">
        <v>2.6</v>
      </c>
      <c r="M30" s="572">
        <v>0</v>
      </c>
      <c r="N30" s="572">
        <v>0.5</v>
      </c>
      <c r="O30" s="572">
        <v>19.299999999999997</v>
      </c>
      <c r="P30" s="572">
        <v>9.6</v>
      </c>
      <c r="Q30" s="572">
        <v>2.8</v>
      </c>
      <c r="R30" s="572">
        <v>55.199999999999996</v>
      </c>
      <c r="S30" s="572">
        <v>79.599999999999994</v>
      </c>
      <c r="T30" s="572">
        <v>1177</v>
      </c>
      <c r="U30" s="572">
        <v>1086.5</v>
      </c>
      <c r="V30" s="572">
        <v>1591.3000000000002</v>
      </c>
      <c r="W30" s="505">
        <v>1113.7</v>
      </c>
      <c r="X30" s="505">
        <v>936</v>
      </c>
      <c r="Y30" s="505">
        <v>3894</v>
      </c>
      <c r="Z30" s="505">
        <v>4334.3999999999996</v>
      </c>
      <c r="AA30" s="505">
        <v>3724.4</v>
      </c>
      <c r="AB30" s="505">
        <v>4518.3</v>
      </c>
      <c r="AC30" s="505">
        <v>3431.7</v>
      </c>
      <c r="AD30" s="505">
        <v>3810.7</v>
      </c>
      <c r="AE30" s="505">
        <v>4483.4000000000005</v>
      </c>
      <c r="AF30" s="505">
        <v>23977.1</v>
      </c>
      <c r="AG30" s="505">
        <v>27538.300000000003</v>
      </c>
      <c r="AH30" s="505">
        <v>33086.199999999997</v>
      </c>
      <c r="AI30" s="505">
        <v>35307.699999999997</v>
      </c>
      <c r="AJ30" s="505">
        <v>27624.379000000001</v>
      </c>
      <c r="AK30" s="505">
        <v>29636.284</v>
      </c>
      <c r="AL30" s="505">
        <v>0</v>
      </c>
      <c r="AM30" s="505">
        <v>0</v>
      </c>
      <c r="AN30" s="52">
        <v>0</v>
      </c>
      <c r="AO30" s="52">
        <v>0</v>
      </c>
      <c r="AP30" s="52">
        <v>0</v>
      </c>
      <c r="AQ30" s="55">
        <v>0</v>
      </c>
      <c r="AR30" s="55">
        <v>0</v>
      </c>
      <c r="AS30" s="55">
        <v>0</v>
      </c>
      <c r="AT30" s="55">
        <v>0</v>
      </c>
      <c r="AU30" s="55">
        <v>0</v>
      </c>
      <c r="AV30" s="53">
        <v>0</v>
      </c>
      <c r="AW30" s="53">
        <v>0</v>
      </c>
      <c r="AX30" s="53"/>
      <c r="AY30" s="53"/>
      <c r="AZ30" s="53"/>
      <c r="BA30" s="53"/>
      <c r="BB30" s="588"/>
      <c r="BC30" s="53"/>
      <c r="BD30" s="53"/>
      <c r="BE30" s="53"/>
      <c r="BF30" s="53"/>
      <c r="BG30" s="1040"/>
      <c r="BH30" s="1040"/>
      <c r="BI30" s="1040"/>
      <c r="BJ30" s="1040"/>
    </row>
    <row r="31" spans="1:71" ht="14.1" customHeight="1">
      <c r="A31" s="1190" t="s">
        <v>86</v>
      </c>
      <c r="B31" s="572">
        <v>0</v>
      </c>
      <c r="C31" s="572">
        <v>5.79</v>
      </c>
      <c r="D31" s="572">
        <v>0</v>
      </c>
      <c r="E31" s="572">
        <v>5.0599999999999996</v>
      </c>
      <c r="F31" s="572">
        <v>27.462</v>
      </c>
      <c r="G31" s="572">
        <v>38.055999999999997</v>
      </c>
      <c r="H31" s="572">
        <v>42.351999999999997</v>
      </c>
      <c r="I31" s="572">
        <v>62.682000000000002</v>
      </c>
      <c r="J31" s="572">
        <v>81.88</v>
      </c>
      <c r="K31" s="572">
        <v>77.16</v>
      </c>
      <c r="L31" s="572">
        <v>169.10000000000002</v>
      </c>
      <c r="M31" s="572">
        <v>161.5</v>
      </c>
      <c r="N31" s="572">
        <v>196.5</v>
      </c>
      <c r="O31" s="572">
        <v>80</v>
      </c>
      <c r="P31" s="572">
        <v>14.9</v>
      </c>
      <c r="Q31" s="572">
        <v>395.8</v>
      </c>
      <c r="R31" s="572">
        <v>564.69999999999993</v>
      </c>
      <c r="S31" s="572">
        <v>300.60000000000002</v>
      </c>
      <c r="T31" s="572">
        <v>903.7</v>
      </c>
      <c r="U31" s="572">
        <v>1490</v>
      </c>
      <c r="V31" s="572">
        <v>1347.6000000000001</v>
      </c>
      <c r="W31" s="505">
        <v>1608.3</v>
      </c>
      <c r="X31" s="505">
        <v>1737.7</v>
      </c>
      <c r="Y31" s="505">
        <v>1847.8</v>
      </c>
      <c r="Z31" s="505">
        <v>1615.7</v>
      </c>
      <c r="AA31" s="505">
        <v>1692.6000000000001</v>
      </c>
      <c r="AB31" s="505">
        <v>1697.5</v>
      </c>
      <c r="AC31" s="505">
        <v>1629.5</v>
      </c>
      <c r="AD31" s="505">
        <v>1529.7</v>
      </c>
      <c r="AE31" s="505">
        <v>12834.9</v>
      </c>
      <c r="AF31" s="505">
        <v>21497.8</v>
      </c>
      <c r="AG31" s="505">
        <v>20807.900000000001</v>
      </c>
      <c r="AH31" s="505">
        <v>1077.4000000000001</v>
      </c>
      <c r="AI31" s="505">
        <v>8973.9</v>
      </c>
      <c r="AJ31" s="505">
        <v>417.01996822000001</v>
      </c>
      <c r="AK31" s="505">
        <v>24195.389351369999</v>
      </c>
      <c r="AL31" s="505">
        <v>1044.3283674199999</v>
      </c>
      <c r="AM31" s="505">
        <v>2751.8196703600001</v>
      </c>
      <c r="AN31" s="52">
        <v>2074.0509588499999</v>
      </c>
      <c r="AO31" s="52">
        <v>1871.31499538</v>
      </c>
      <c r="AP31" s="52">
        <v>1557.5756884500001</v>
      </c>
      <c r="AQ31" s="52">
        <v>0</v>
      </c>
      <c r="AR31" s="52"/>
      <c r="AS31" s="52">
        <v>0</v>
      </c>
      <c r="AT31" s="52">
        <v>0</v>
      </c>
      <c r="AU31" s="52">
        <v>0</v>
      </c>
      <c r="AV31" s="53">
        <v>0</v>
      </c>
      <c r="AW31" s="53">
        <v>22199.4</v>
      </c>
      <c r="AX31" s="53"/>
      <c r="AY31" s="53"/>
      <c r="AZ31" s="53"/>
      <c r="BA31" s="53"/>
      <c r="BB31" s="588">
        <v>145822.85462505999</v>
      </c>
      <c r="BC31" s="53">
        <v>135074.25374690999</v>
      </c>
      <c r="BD31" s="53">
        <v>199956.57004782002</v>
      </c>
      <c r="BE31" s="53">
        <v>818.31702336000001</v>
      </c>
      <c r="BF31" s="53">
        <v>60051.472844410004</v>
      </c>
      <c r="BG31" s="1040">
        <v>128074.8099872</v>
      </c>
      <c r="BH31" s="1040">
        <v>238795.53803441001</v>
      </c>
      <c r="BI31" s="1040">
        <v>190560.75390173998</v>
      </c>
      <c r="BJ31" s="1040">
        <v>265628.52565589</v>
      </c>
    </row>
    <row r="32" spans="1:71" ht="14.1" customHeight="1">
      <c r="A32" s="1190" t="s">
        <v>87</v>
      </c>
      <c r="B32" s="572">
        <v>0</v>
      </c>
      <c r="C32" s="572">
        <v>0</v>
      </c>
      <c r="D32" s="572">
        <v>0</v>
      </c>
      <c r="E32" s="572">
        <v>0</v>
      </c>
      <c r="F32" s="572">
        <v>0</v>
      </c>
      <c r="G32" s="572">
        <v>0</v>
      </c>
      <c r="H32" s="572">
        <v>0</v>
      </c>
      <c r="I32" s="572">
        <v>0</v>
      </c>
      <c r="J32" s="572">
        <v>0</v>
      </c>
      <c r="K32" s="572">
        <v>0</v>
      </c>
      <c r="L32" s="505">
        <v>0</v>
      </c>
      <c r="M32" s="505">
        <v>0</v>
      </c>
      <c r="N32" s="505">
        <v>0</v>
      </c>
      <c r="O32" s="505">
        <v>0</v>
      </c>
      <c r="P32" s="505">
        <v>0</v>
      </c>
      <c r="Q32" s="505">
        <v>0</v>
      </c>
      <c r="R32" s="505">
        <v>0</v>
      </c>
      <c r="S32" s="505">
        <v>0</v>
      </c>
      <c r="T32" s="505">
        <v>0</v>
      </c>
      <c r="U32" s="505">
        <v>0</v>
      </c>
      <c r="V32" s="505">
        <v>0</v>
      </c>
      <c r="W32" s="505">
        <v>0</v>
      </c>
      <c r="X32" s="505">
        <v>0</v>
      </c>
      <c r="Y32" s="505">
        <v>0</v>
      </c>
      <c r="Z32" s="505">
        <v>0</v>
      </c>
      <c r="AA32" s="505">
        <v>0</v>
      </c>
      <c r="AB32" s="505">
        <v>0</v>
      </c>
      <c r="AC32" s="505">
        <v>0</v>
      </c>
      <c r="AD32" s="505">
        <v>0</v>
      </c>
      <c r="AE32" s="505">
        <v>0</v>
      </c>
      <c r="AF32" s="505">
        <v>0</v>
      </c>
      <c r="AG32" s="505">
        <v>0</v>
      </c>
      <c r="AH32" s="505">
        <v>0</v>
      </c>
      <c r="AI32" s="505">
        <v>0</v>
      </c>
      <c r="AJ32" s="505">
        <v>50355.5</v>
      </c>
      <c r="AK32" s="505">
        <v>69673.100000000006</v>
      </c>
      <c r="AL32" s="505">
        <v>60014.5</v>
      </c>
      <c r="AM32" s="505">
        <v>102151.9</v>
      </c>
      <c r="AN32" s="52">
        <v>144776.6</v>
      </c>
      <c r="AO32" s="52">
        <v>788.1</v>
      </c>
      <c r="AP32" s="52">
        <v>858.6</v>
      </c>
      <c r="AQ32" s="52">
        <v>0</v>
      </c>
      <c r="AR32" s="52">
        <v>0</v>
      </c>
      <c r="AS32" s="52">
        <v>8.6999999999999993</v>
      </c>
      <c r="AT32" s="52">
        <v>0</v>
      </c>
      <c r="AU32" s="52">
        <v>0</v>
      </c>
      <c r="AV32" s="53">
        <v>0</v>
      </c>
      <c r="AW32" s="53">
        <v>0</v>
      </c>
      <c r="AX32" s="53"/>
      <c r="AY32" s="53"/>
      <c r="AZ32" s="53"/>
      <c r="BA32" s="53"/>
      <c r="BB32" s="588"/>
      <c r="BC32" s="53"/>
      <c r="BD32" s="53"/>
      <c r="BE32" s="53"/>
      <c r="BF32" s="53"/>
      <c r="BG32" s="1040"/>
      <c r="BH32" s="1040"/>
      <c r="BI32" s="1040"/>
      <c r="BJ32" s="1040"/>
    </row>
    <row r="33" spans="1:71" ht="14.1" customHeight="1">
      <c r="A33" s="1189"/>
      <c r="B33" s="572"/>
      <c r="C33" s="572"/>
      <c r="D33" s="572"/>
      <c r="E33" s="572"/>
      <c r="F33" s="572"/>
      <c r="G33" s="572"/>
      <c r="H33" s="572"/>
      <c r="I33" s="572"/>
      <c r="J33" s="572"/>
      <c r="K33" s="572"/>
      <c r="L33" s="505"/>
      <c r="M33" s="505"/>
      <c r="N33" s="505"/>
      <c r="O33" s="505"/>
      <c r="P33" s="505"/>
      <c r="Q33" s="505"/>
      <c r="R33" s="505"/>
      <c r="S33" s="505"/>
      <c r="T33" s="505"/>
      <c r="U33" s="505"/>
      <c r="V33" s="505"/>
      <c r="W33" s="505"/>
      <c r="X33" s="505"/>
      <c r="Y33" s="505"/>
      <c r="Z33" s="505"/>
      <c r="AA33" s="505"/>
      <c r="AB33" s="505"/>
      <c r="AC33" s="505"/>
      <c r="AD33" s="505"/>
      <c r="AE33" s="505"/>
      <c r="AF33" s="505"/>
      <c r="AG33" s="505"/>
      <c r="AH33" s="505"/>
      <c r="AI33" s="505"/>
      <c r="AJ33" s="505"/>
      <c r="AK33" s="505"/>
      <c r="AL33" s="505"/>
      <c r="AM33" s="505"/>
      <c r="AN33" s="52"/>
      <c r="AO33" s="52"/>
      <c r="AP33" s="52"/>
      <c r="AQ33" s="52"/>
      <c r="AR33" s="52"/>
      <c r="AS33" s="52"/>
      <c r="AT33" s="52"/>
      <c r="AU33" s="52"/>
      <c r="AV33" s="56"/>
      <c r="AW33" s="55"/>
      <c r="AX33" s="53"/>
      <c r="AY33" s="53"/>
      <c r="AZ33" s="53"/>
      <c r="BA33" s="53"/>
      <c r="BB33" s="588"/>
      <c r="BC33" s="53"/>
      <c r="BD33" s="53"/>
      <c r="BE33" s="53"/>
      <c r="BF33" s="53"/>
      <c r="BG33" s="1040"/>
      <c r="BH33" s="1040"/>
      <c r="BI33" s="1040"/>
      <c r="BJ33" s="1040"/>
    </row>
    <row r="34" spans="1:71" s="51" customFormat="1" ht="14.1" customHeight="1">
      <c r="A34" s="1187" t="s">
        <v>88</v>
      </c>
      <c r="B34" s="572">
        <v>0</v>
      </c>
      <c r="C34" s="572">
        <v>0</v>
      </c>
      <c r="D34" s="572">
        <v>0</v>
      </c>
      <c r="E34" s="572">
        <v>0</v>
      </c>
      <c r="F34" s="572">
        <v>0</v>
      </c>
      <c r="G34" s="572">
        <v>0</v>
      </c>
      <c r="H34" s="572">
        <v>0</v>
      </c>
      <c r="I34" s="572">
        <v>0</v>
      </c>
      <c r="J34" s="572">
        <v>0</v>
      </c>
      <c r="K34" s="572">
        <v>0</v>
      </c>
      <c r="L34" s="505">
        <v>0</v>
      </c>
      <c r="M34" s="505">
        <v>0</v>
      </c>
      <c r="N34" s="505">
        <v>0</v>
      </c>
      <c r="O34" s="505">
        <v>0</v>
      </c>
      <c r="P34" s="505">
        <v>0</v>
      </c>
      <c r="Q34" s="505">
        <v>0</v>
      </c>
      <c r="R34" s="505">
        <v>0</v>
      </c>
      <c r="S34" s="505">
        <v>0</v>
      </c>
      <c r="T34" s="505">
        <v>0</v>
      </c>
      <c r="U34" s="505">
        <v>0</v>
      </c>
      <c r="V34" s="572">
        <v>0</v>
      </c>
      <c r="W34" s="572">
        <v>0</v>
      </c>
      <c r="X34" s="572">
        <v>0</v>
      </c>
      <c r="Y34" s="572">
        <v>0</v>
      </c>
      <c r="Z34" s="572">
        <v>0</v>
      </c>
      <c r="AA34" s="572">
        <v>0</v>
      </c>
      <c r="AB34" s="572">
        <v>0</v>
      </c>
      <c r="AC34" s="572">
        <v>0</v>
      </c>
      <c r="AD34" s="572">
        <v>0</v>
      </c>
      <c r="AE34" s="572">
        <v>0</v>
      </c>
      <c r="AF34" s="572">
        <v>0</v>
      </c>
      <c r="AG34" s="572">
        <v>0</v>
      </c>
      <c r="AH34" s="572">
        <v>93.7</v>
      </c>
      <c r="AI34" s="572">
        <v>11.8</v>
      </c>
      <c r="AJ34" s="572">
        <v>123.71221162000001</v>
      </c>
      <c r="AK34" s="572">
        <v>24.748752870000001</v>
      </c>
      <c r="AL34" s="572">
        <v>2.35345205</v>
      </c>
      <c r="AM34" s="572">
        <v>6.5</v>
      </c>
      <c r="AN34" s="49">
        <v>6.5</v>
      </c>
      <c r="AO34" s="49">
        <v>6.5</v>
      </c>
      <c r="AP34" s="49">
        <v>6.5</v>
      </c>
      <c r="AQ34" s="571">
        <v>0</v>
      </c>
      <c r="AR34" s="571">
        <v>0</v>
      </c>
      <c r="AS34" s="571">
        <v>0</v>
      </c>
      <c r="AT34" s="571">
        <v>0</v>
      </c>
      <c r="AU34" s="571">
        <v>0</v>
      </c>
      <c r="AV34" s="571">
        <v>0</v>
      </c>
      <c r="AW34" s="571">
        <v>0</v>
      </c>
      <c r="AX34" s="50">
        <v>0</v>
      </c>
      <c r="AY34" s="50">
        <v>0</v>
      </c>
      <c r="AZ34" s="50">
        <v>0</v>
      </c>
      <c r="BA34" s="50">
        <v>0</v>
      </c>
      <c r="BB34" s="348">
        <v>0</v>
      </c>
      <c r="BC34" s="50">
        <v>0</v>
      </c>
      <c r="BD34" s="50">
        <v>0</v>
      </c>
      <c r="BE34" s="50">
        <v>0</v>
      </c>
      <c r="BF34" s="50">
        <v>0</v>
      </c>
      <c r="BG34" s="1039">
        <v>0</v>
      </c>
      <c r="BH34" s="1039">
        <v>0</v>
      </c>
      <c r="BI34" s="1039">
        <v>0</v>
      </c>
      <c r="BJ34" s="1039">
        <v>0</v>
      </c>
      <c r="BK34" s="54"/>
      <c r="BL34" s="54"/>
      <c r="BM34" s="54"/>
      <c r="BN34" s="54"/>
      <c r="BO34" s="54"/>
      <c r="BP34" s="54"/>
      <c r="BQ34" s="54"/>
      <c r="BR34" s="54"/>
      <c r="BS34" s="54"/>
    </row>
    <row r="35" spans="1:71" ht="14.1" customHeight="1">
      <c r="A35" s="1190" t="s">
        <v>89</v>
      </c>
      <c r="B35" s="572">
        <v>0</v>
      </c>
      <c r="C35" s="572">
        <v>0</v>
      </c>
      <c r="D35" s="572">
        <v>0</v>
      </c>
      <c r="E35" s="572">
        <v>0</v>
      </c>
      <c r="F35" s="572">
        <v>0</v>
      </c>
      <c r="G35" s="572">
        <v>0</v>
      </c>
      <c r="H35" s="572">
        <v>0</v>
      </c>
      <c r="I35" s="572">
        <v>0</v>
      </c>
      <c r="J35" s="572">
        <v>0</v>
      </c>
      <c r="K35" s="572">
        <v>0</v>
      </c>
      <c r="L35" s="505">
        <v>0</v>
      </c>
      <c r="M35" s="505">
        <v>0</v>
      </c>
      <c r="N35" s="505">
        <v>0</v>
      </c>
      <c r="O35" s="505">
        <v>0</v>
      </c>
      <c r="P35" s="505">
        <v>0</v>
      </c>
      <c r="Q35" s="505">
        <v>0</v>
      </c>
      <c r="R35" s="505">
        <v>0</v>
      </c>
      <c r="S35" s="505">
        <v>0</v>
      </c>
      <c r="T35" s="505">
        <v>0</v>
      </c>
      <c r="U35" s="505">
        <v>0</v>
      </c>
      <c r="V35" s="505">
        <v>0</v>
      </c>
      <c r="W35" s="505">
        <v>0</v>
      </c>
      <c r="X35" s="505">
        <v>0</v>
      </c>
      <c r="Y35" s="505">
        <v>0</v>
      </c>
      <c r="Z35" s="505">
        <v>0</v>
      </c>
      <c r="AA35" s="505">
        <v>0</v>
      </c>
      <c r="AB35" s="505">
        <v>0</v>
      </c>
      <c r="AC35" s="505">
        <v>0</v>
      </c>
      <c r="AD35" s="505">
        <v>0</v>
      </c>
      <c r="AE35" s="505">
        <v>0</v>
      </c>
      <c r="AF35" s="505">
        <v>0</v>
      </c>
      <c r="AG35" s="505">
        <v>0</v>
      </c>
      <c r="AH35" s="505">
        <v>93.7</v>
      </c>
      <c r="AI35" s="505">
        <v>11.8</v>
      </c>
      <c r="AJ35" s="505">
        <v>123.71221162000001</v>
      </c>
      <c r="AK35" s="505">
        <v>24.748752870000001</v>
      </c>
      <c r="AL35" s="505">
        <v>2.35345205</v>
      </c>
      <c r="AM35" s="505">
        <v>0</v>
      </c>
      <c r="AN35" s="52">
        <v>0</v>
      </c>
      <c r="AO35" s="52">
        <v>0</v>
      </c>
      <c r="AP35" s="52">
        <v>0</v>
      </c>
      <c r="AQ35" s="55">
        <v>0</v>
      </c>
      <c r="AR35" s="55">
        <v>0</v>
      </c>
      <c r="AS35" s="55">
        <v>0</v>
      </c>
      <c r="AT35" s="55">
        <v>0</v>
      </c>
      <c r="AU35" s="55">
        <v>0</v>
      </c>
      <c r="AV35" s="55">
        <v>0</v>
      </c>
      <c r="AW35" s="55">
        <v>0</v>
      </c>
      <c r="AX35" s="53">
        <v>0</v>
      </c>
      <c r="AY35" s="53">
        <v>0</v>
      </c>
      <c r="AZ35" s="53">
        <v>0</v>
      </c>
      <c r="BA35" s="53">
        <v>0</v>
      </c>
      <c r="BB35" s="588">
        <v>0</v>
      </c>
      <c r="BC35" s="53">
        <v>0</v>
      </c>
      <c r="BD35" s="53">
        <v>0</v>
      </c>
      <c r="BE35" s="53">
        <v>0</v>
      </c>
      <c r="BF35" s="53">
        <v>0</v>
      </c>
      <c r="BG35" s="1040">
        <v>0</v>
      </c>
      <c r="BH35" s="1040">
        <v>0</v>
      </c>
      <c r="BI35" s="1040">
        <v>0</v>
      </c>
      <c r="BJ35" s="1040">
        <v>0</v>
      </c>
      <c r="BK35" s="51"/>
      <c r="BL35" s="51"/>
      <c r="BM35" s="51"/>
      <c r="BN35" s="51"/>
      <c r="BO35" s="51"/>
      <c r="BP35" s="51"/>
      <c r="BQ35" s="51"/>
      <c r="BR35" s="51"/>
      <c r="BS35" s="51"/>
    </row>
    <row r="36" spans="1:71" ht="14.1" customHeight="1">
      <c r="A36" s="1190" t="s">
        <v>90</v>
      </c>
      <c r="B36" s="572">
        <v>0</v>
      </c>
      <c r="C36" s="572">
        <v>0</v>
      </c>
      <c r="D36" s="572">
        <v>0</v>
      </c>
      <c r="E36" s="572">
        <v>0</v>
      </c>
      <c r="F36" s="572">
        <v>0</v>
      </c>
      <c r="G36" s="572">
        <v>0</v>
      </c>
      <c r="H36" s="572">
        <v>0</v>
      </c>
      <c r="I36" s="572">
        <v>0</v>
      </c>
      <c r="J36" s="572">
        <v>0</v>
      </c>
      <c r="K36" s="572">
        <v>0</v>
      </c>
      <c r="L36" s="505">
        <v>0</v>
      </c>
      <c r="M36" s="505">
        <v>0</v>
      </c>
      <c r="N36" s="505">
        <v>0</v>
      </c>
      <c r="O36" s="505">
        <v>0</v>
      </c>
      <c r="P36" s="505">
        <v>0</v>
      </c>
      <c r="Q36" s="505">
        <v>0</v>
      </c>
      <c r="R36" s="505">
        <v>0</v>
      </c>
      <c r="S36" s="505">
        <v>0</v>
      </c>
      <c r="T36" s="505">
        <v>0</v>
      </c>
      <c r="U36" s="505">
        <v>0</v>
      </c>
      <c r="V36" s="505">
        <v>0</v>
      </c>
      <c r="W36" s="505">
        <v>0</v>
      </c>
      <c r="X36" s="505">
        <v>0</v>
      </c>
      <c r="Y36" s="505">
        <v>0</v>
      </c>
      <c r="Z36" s="505">
        <v>0</v>
      </c>
      <c r="AA36" s="505">
        <v>0</v>
      </c>
      <c r="AB36" s="505">
        <v>0</v>
      </c>
      <c r="AC36" s="505">
        <v>0</v>
      </c>
      <c r="AD36" s="505">
        <v>0</v>
      </c>
      <c r="AE36" s="505">
        <v>0</v>
      </c>
      <c r="AF36" s="505">
        <v>0</v>
      </c>
      <c r="AG36" s="505">
        <v>0</v>
      </c>
      <c r="AH36" s="505">
        <v>93.7</v>
      </c>
      <c r="AI36" s="505">
        <v>11.8</v>
      </c>
      <c r="AJ36" s="505">
        <v>123.71221162000001</v>
      </c>
      <c r="AK36" s="505">
        <v>24.748752870000001</v>
      </c>
      <c r="AL36" s="505">
        <v>2.35345205</v>
      </c>
      <c r="AM36" s="505">
        <v>0</v>
      </c>
      <c r="AN36" s="52">
        <v>0</v>
      </c>
      <c r="AO36" s="52">
        <v>0</v>
      </c>
      <c r="AP36" s="52">
        <v>0</v>
      </c>
      <c r="AQ36" s="55">
        <v>0</v>
      </c>
      <c r="AR36" s="55">
        <v>0</v>
      </c>
      <c r="AS36" s="55">
        <v>0</v>
      </c>
      <c r="AT36" s="55">
        <v>0</v>
      </c>
      <c r="AU36" s="55">
        <v>0</v>
      </c>
      <c r="AV36" s="55">
        <v>0</v>
      </c>
      <c r="AW36" s="55">
        <v>0</v>
      </c>
      <c r="AX36" s="53">
        <v>0</v>
      </c>
      <c r="AY36" s="53">
        <v>0</v>
      </c>
      <c r="AZ36" s="53">
        <v>0</v>
      </c>
      <c r="BA36" s="53">
        <v>0</v>
      </c>
      <c r="BB36" s="588">
        <v>0</v>
      </c>
      <c r="BC36" s="53">
        <v>0</v>
      </c>
      <c r="BD36" s="53">
        <v>0</v>
      </c>
      <c r="BE36" s="53">
        <v>0</v>
      </c>
      <c r="BF36" s="53">
        <v>0</v>
      </c>
      <c r="BG36" s="1040">
        <v>0</v>
      </c>
      <c r="BH36" s="1040">
        <v>0</v>
      </c>
      <c r="BI36" s="1040">
        <v>0</v>
      </c>
      <c r="BJ36" s="1040">
        <v>0</v>
      </c>
    </row>
    <row r="37" spans="1:71" ht="14.1" customHeight="1">
      <c r="A37" s="1190" t="s">
        <v>91</v>
      </c>
      <c r="B37" s="572">
        <v>0</v>
      </c>
      <c r="C37" s="572">
        <v>0</v>
      </c>
      <c r="D37" s="572">
        <v>0</v>
      </c>
      <c r="E37" s="572">
        <v>0</v>
      </c>
      <c r="F37" s="572">
        <v>0</v>
      </c>
      <c r="G37" s="572">
        <v>0</v>
      </c>
      <c r="H37" s="572">
        <v>0</v>
      </c>
      <c r="I37" s="572">
        <v>0</v>
      </c>
      <c r="J37" s="572">
        <v>0</v>
      </c>
      <c r="K37" s="572">
        <v>0</v>
      </c>
      <c r="L37" s="505">
        <v>0</v>
      </c>
      <c r="M37" s="505">
        <v>0</v>
      </c>
      <c r="N37" s="505">
        <v>0</v>
      </c>
      <c r="O37" s="505">
        <v>0</v>
      </c>
      <c r="P37" s="505">
        <v>0</v>
      </c>
      <c r="Q37" s="505">
        <v>0</v>
      </c>
      <c r="R37" s="505">
        <v>0</v>
      </c>
      <c r="S37" s="505">
        <v>0</v>
      </c>
      <c r="T37" s="505">
        <v>0</v>
      </c>
      <c r="U37" s="505">
        <v>0</v>
      </c>
      <c r="V37" s="505">
        <v>0</v>
      </c>
      <c r="W37" s="505">
        <v>0</v>
      </c>
      <c r="X37" s="505">
        <v>0</v>
      </c>
      <c r="Y37" s="505">
        <v>0</v>
      </c>
      <c r="Z37" s="505">
        <v>0</v>
      </c>
      <c r="AA37" s="505">
        <v>0</v>
      </c>
      <c r="AB37" s="505">
        <v>0</v>
      </c>
      <c r="AC37" s="505">
        <v>0</v>
      </c>
      <c r="AD37" s="505">
        <v>0</v>
      </c>
      <c r="AE37" s="505">
        <v>0</v>
      </c>
      <c r="AF37" s="505">
        <v>0</v>
      </c>
      <c r="AG37" s="505">
        <v>0</v>
      </c>
      <c r="AH37" s="505">
        <v>0.1</v>
      </c>
      <c r="AI37" s="505" t="s">
        <v>53</v>
      </c>
      <c r="AJ37" s="505">
        <v>0</v>
      </c>
      <c r="AK37" s="505">
        <v>0</v>
      </c>
      <c r="AL37" s="505">
        <v>0</v>
      </c>
      <c r="AM37" s="505">
        <v>0</v>
      </c>
      <c r="AN37" s="52">
        <v>0</v>
      </c>
      <c r="AO37" s="52">
        <v>0</v>
      </c>
      <c r="AP37" s="52">
        <v>0</v>
      </c>
      <c r="AQ37" s="55">
        <v>0</v>
      </c>
      <c r="AR37" s="55">
        <v>0</v>
      </c>
      <c r="AS37" s="55">
        <v>0</v>
      </c>
      <c r="AT37" s="55">
        <v>0</v>
      </c>
      <c r="AU37" s="55">
        <v>0</v>
      </c>
      <c r="AV37" s="55">
        <v>0</v>
      </c>
      <c r="AW37" s="55">
        <v>0</v>
      </c>
      <c r="AX37" s="53"/>
      <c r="AY37" s="53"/>
      <c r="AZ37" s="53"/>
      <c r="BA37" s="53"/>
      <c r="BB37" s="588"/>
      <c r="BC37" s="53"/>
      <c r="BD37" s="53"/>
      <c r="BE37" s="53"/>
      <c r="BF37" s="53"/>
      <c r="BG37" s="1040"/>
      <c r="BH37" s="1040"/>
      <c r="BI37" s="1040"/>
      <c r="BJ37" s="1040"/>
    </row>
    <row r="38" spans="1:71" ht="14.1" customHeight="1">
      <c r="A38" s="1190" t="s">
        <v>92</v>
      </c>
      <c r="B38" s="572">
        <v>0</v>
      </c>
      <c r="C38" s="572">
        <v>0</v>
      </c>
      <c r="D38" s="572">
        <v>0</v>
      </c>
      <c r="E38" s="572">
        <v>0</v>
      </c>
      <c r="F38" s="572">
        <v>0</v>
      </c>
      <c r="G38" s="572">
        <v>0</v>
      </c>
      <c r="H38" s="572">
        <v>0</v>
      </c>
      <c r="I38" s="572">
        <v>0</v>
      </c>
      <c r="J38" s="572">
        <v>0</v>
      </c>
      <c r="K38" s="572">
        <v>0</v>
      </c>
      <c r="L38" s="505">
        <v>0</v>
      </c>
      <c r="M38" s="505">
        <v>0</v>
      </c>
      <c r="N38" s="505">
        <v>0</v>
      </c>
      <c r="O38" s="505">
        <v>0</v>
      </c>
      <c r="P38" s="505">
        <v>0</v>
      </c>
      <c r="Q38" s="505">
        <v>0</v>
      </c>
      <c r="R38" s="505">
        <v>0</v>
      </c>
      <c r="S38" s="505">
        <v>0</v>
      </c>
      <c r="T38" s="505">
        <v>0</v>
      </c>
      <c r="U38" s="505">
        <v>0</v>
      </c>
      <c r="V38" s="505">
        <v>0</v>
      </c>
      <c r="W38" s="505">
        <v>0</v>
      </c>
      <c r="X38" s="505">
        <v>0</v>
      </c>
      <c r="Y38" s="505">
        <v>0</v>
      </c>
      <c r="Z38" s="505">
        <v>0</v>
      </c>
      <c r="AA38" s="505">
        <v>0</v>
      </c>
      <c r="AB38" s="505">
        <v>0</v>
      </c>
      <c r="AC38" s="505">
        <v>0</v>
      </c>
      <c r="AD38" s="505">
        <v>0</v>
      </c>
      <c r="AE38" s="505">
        <v>0</v>
      </c>
      <c r="AF38" s="505">
        <v>0</v>
      </c>
      <c r="AG38" s="505">
        <v>0</v>
      </c>
      <c r="AH38" s="505" t="s">
        <v>53</v>
      </c>
      <c r="AI38" s="505" t="s">
        <v>53</v>
      </c>
      <c r="AJ38" s="505">
        <v>0</v>
      </c>
      <c r="AK38" s="505">
        <v>0</v>
      </c>
      <c r="AL38" s="505">
        <v>0</v>
      </c>
      <c r="AM38" s="505">
        <v>6.5</v>
      </c>
      <c r="AN38" s="52">
        <v>6.5</v>
      </c>
      <c r="AO38" s="52">
        <v>6.5</v>
      </c>
      <c r="AP38" s="52">
        <v>6.5</v>
      </c>
      <c r="AQ38" s="55">
        <v>0</v>
      </c>
      <c r="AR38" s="55">
        <v>0</v>
      </c>
      <c r="AS38" s="55">
        <v>0</v>
      </c>
      <c r="AT38" s="55">
        <v>0</v>
      </c>
      <c r="AU38" s="55">
        <v>0</v>
      </c>
      <c r="AV38" s="55">
        <v>0</v>
      </c>
      <c r="AW38" s="55">
        <v>0</v>
      </c>
      <c r="AX38" s="53"/>
      <c r="AY38" s="53"/>
      <c r="AZ38" s="53"/>
      <c r="BA38" s="53"/>
      <c r="BB38" s="588"/>
      <c r="BC38" s="53"/>
      <c r="BD38" s="53"/>
      <c r="BE38" s="53"/>
      <c r="BF38" s="53"/>
      <c r="BG38" s="1040"/>
      <c r="BH38" s="1040"/>
      <c r="BI38" s="1040"/>
      <c r="BJ38" s="1040"/>
    </row>
    <row r="39" spans="1:71" ht="14.1" customHeight="1">
      <c r="A39" s="1189"/>
      <c r="B39" s="572"/>
      <c r="C39" s="572"/>
      <c r="D39" s="572"/>
      <c r="E39" s="572"/>
      <c r="F39" s="572"/>
      <c r="G39" s="572"/>
      <c r="H39" s="572"/>
      <c r="I39" s="572"/>
      <c r="J39" s="572"/>
      <c r="K39" s="572"/>
      <c r="L39" s="505"/>
      <c r="M39" s="505"/>
      <c r="N39" s="505"/>
      <c r="O39" s="505"/>
      <c r="P39" s="505"/>
      <c r="Q39" s="505"/>
      <c r="R39" s="505"/>
      <c r="S39" s="505"/>
      <c r="T39" s="505"/>
      <c r="U39" s="505"/>
      <c r="V39" s="505"/>
      <c r="W39" s="505"/>
      <c r="X39" s="505"/>
      <c r="Y39" s="505"/>
      <c r="Z39" s="505"/>
      <c r="AA39" s="505"/>
      <c r="AB39" s="505"/>
      <c r="AC39" s="505"/>
      <c r="AD39" s="505"/>
      <c r="AE39" s="505"/>
      <c r="AF39" s="505"/>
      <c r="AG39" s="505"/>
      <c r="AH39" s="505"/>
      <c r="AI39" s="505"/>
      <c r="AJ39" s="505"/>
      <c r="AK39" s="505"/>
      <c r="AL39" s="505"/>
      <c r="AM39" s="505"/>
      <c r="AN39" s="52"/>
      <c r="AO39" s="52"/>
      <c r="AP39" s="52"/>
      <c r="AQ39" s="52"/>
      <c r="AR39" s="52"/>
      <c r="AS39" s="52"/>
      <c r="AT39" s="52"/>
      <c r="AU39" s="52"/>
      <c r="AV39" s="56"/>
      <c r="AW39" s="53"/>
      <c r="AX39" s="53"/>
      <c r="AY39" s="53"/>
      <c r="AZ39" s="53"/>
      <c r="BA39" s="53"/>
      <c r="BB39" s="588"/>
      <c r="BC39" s="53"/>
      <c r="BD39" s="53"/>
      <c r="BE39" s="53"/>
      <c r="BF39" s="53"/>
      <c r="BG39" s="1040"/>
      <c r="BH39" s="1040"/>
      <c r="BI39" s="1040"/>
      <c r="BJ39" s="1040"/>
    </row>
    <row r="40" spans="1:71" s="51" customFormat="1" ht="14.1" customHeight="1">
      <c r="A40" s="1187" t="s">
        <v>93</v>
      </c>
      <c r="B40" s="572">
        <v>0</v>
      </c>
      <c r="C40" s="572">
        <v>0</v>
      </c>
      <c r="D40" s="572">
        <v>0</v>
      </c>
      <c r="E40" s="572">
        <v>0</v>
      </c>
      <c r="F40" s="572">
        <v>0</v>
      </c>
      <c r="G40" s="572">
        <v>0</v>
      </c>
      <c r="H40" s="572">
        <v>0</v>
      </c>
      <c r="I40" s="572">
        <v>0</v>
      </c>
      <c r="J40" s="572">
        <v>0</v>
      </c>
      <c r="K40" s="572">
        <v>0</v>
      </c>
      <c r="L40" s="505">
        <v>0</v>
      </c>
      <c r="M40" s="505">
        <v>0</v>
      </c>
      <c r="N40" s="505">
        <v>0</v>
      </c>
      <c r="O40" s="505">
        <v>0</v>
      </c>
      <c r="P40" s="505">
        <v>0</v>
      </c>
      <c r="Q40" s="505">
        <v>0</v>
      </c>
      <c r="R40" s="505">
        <v>0</v>
      </c>
      <c r="S40" s="505">
        <v>0</v>
      </c>
      <c r="T40" s="505">
        <v>0</v>
      </c>
      <c r="U40" s="505">
        <v>0</v>
      </c>
      <c r="V40" s="572">
        <v>0</v>
      </c>
      <c r="W40" s="572">
        <v>0</v>
      </c>
      <c r="X40" s="572">
        <v>0</v>
      </c>
      <c r="Y40" s="572">
        <v>0</v>
      </c>
      <c r="Z40" s="572">
        <v>0</v>
      </c>
      <c r="AA40" s="572">
        <v>0</v>
      </c>
      <c r="AB40" s="572">
        <v>0</v>
      </c>
      <c r="AC40" s="572">
        <v>0</v>
      </c>
      <c r="AD40" s="572">
        <v>0</v>
      </c>
      <c r="AE40" s="572">
        <v>0</v>
      </c>
      <c r="AF40" s="572">
        <v>0</v>
      </c>
      <c r="AG40" s="572">
        <v>0</v>
      </c>
      <c r="AH40" s="572">
        <v>2347.4</v>
      </c>
      <c r="AI40" s="572">
        <v>2746.8</v>
      </c>
      <c r="AJ40" s="572">
        <v>3655.3602534899996</v>
      </c>
      <c r="AK40" s="572">
        <v>3479.5551119699999</v>
      </c>
      <c r="AL40" s="572">
        <v>1524.53203813</v>
      </c>
      <c r="AM40" s="572">
        <v>1453.0368814799999</v>
      </c>
      <c r="AN40" s="49">
        <v>926.13230481000005</v>
      </c>
      <c r="AO40" s="49">
        <v>692.29475379999997</v>
      </c>
      <c r="AP40" s="49">
        <v>951.03533031999996</v>
      </c>
      <c r="AQ40" s="49">
        <v>1080.0513805800001</v>
      </c>
      <c r="AR40" s="49">
        <v>164.3</v>
      </c>
      <c r="AS40" s="49">
        <v>212</v>
      </c>
      <c r="AT40" s="49">
        <v>1930.8</v>
      </c>
      <c r="AU40" s="49">
        <v>2449.4</v>
      </c>
      <c r="AV40" s="50">
        <v>13249.363450000001</v>
      </c>
      <c r="AW40" s="50">
        <v>22862.1</v>
      </c>
      <c r="AX40" s="50">
        <v>0</v>
      </c>
      <c r="AY40" s="50">
        <v>0</v>
      </c>
      <c r="AZ40" s="50">
        <v>0</v>
      </c>
      <c r="BA40" s="50">
        <v>0</v>
      </c>
      <c r="BB40" s="348">
        <v>13249.363449780001</v>
      </c>
      <c r="BC40" s="50">
        <v>13249.363449780001</v>
      </c>
      <c r="BD40" s="50">
        <v>0</v>
      </c>
      <c r="BE40" s="50">
        <v>0</v>
      </c>
      <c r="BF40" s="50">
        <v>0</v>
      </c>
      <c r="BG40" s="1039">
        <v>0</v>
      </c>
      <c r="BH40" s="1039">
        <v>0</v>
      </c>
      <c r="BI40" s="1039">
        <v>0</v>
      </c>
      <c r="BJ40" s="1039">
        <v>0</v>
      </c>
      <c r="BK40" s="54"/>
      <c r="BL40" s="54"/>
      <c r="BM40" s="54"/>
      <c r="BN40" s="54"/>
      <c r="BO40" s="54"/>
      <c r="BP40" s="54"/>
      <c r="BQ40" s="54"/>
      <c r="BR40" s="54"/>
      <c r="BS40" s="54"/>
    </row>
    <row r="41" spans="1:71" ht="14.1" customHeight="1">
      <c r="A41" s="1190" t="s">
        <v>94</v>
      </c>
      <c r="B41" s="572">
        <v>0</v>
      </c>
      <c r="C41" s="572">
        <v>0</v>
      </c>
      <c r="D41" s="572">
        <v>0</v>
      </c>
      <c r="E41" s="572">
        <v>0</v>
      </c>
      <c r="F41" s="572">
        <v>0</v>
      </c>
      <c r="G41" s="572">
        <v>0</v>
      </c>
      <c r="H41" s="572">
        <v>0</v>
      </c>
      <c r="I41" s="572">
        <v>0</v>
      </c>
      <c r="J41" s="572">
        <v>0</v>
      </c>
      <c r="K41" s="572">
        <v>0</v>
      </c>
      <c r="L41" s="505">
        <v>0</v>
      </c>
      <c r="M41" s="505">
        <v>0</v>
      </c>
      <c r="N41" s="505">
        <v>0</v>
      </c>
      <c r="O41" s="505">
        <v>0</v>
      </c>
      <c r="P41" s="505">
        <v>0</v>
      </c>
      <c r="Q41" s="505">
        <v>0</v>
      </c>
      <c r="R41" s="505">
        <v>0</v>
      </c>
      <c r="S41" s="505">
        <v>0</v>
      </c>
      <c r="T41" s="505">
        <v>0</v>
      </c>
      <c r="U41" s="505">
        <v>0</v>
      </c>
      <c r="V41" s="572">
        <v>0</v>
      </c>
      <c r="W41" s="505">
        <v>0</v>
      </c>
      <c r="X41" s="505">
        <v>0</v>
      </c>
      <c r="Y41" s="505">
        <v>0</v>
      </c>
      <c r="Z41" s="505">
        <v>0</v>
      </c>
      <c r="AA41" s="505">
        <v>0</v>
      </c>
      <c r="AB41" s="505">
        <v>0</v>
      </c>
      <c r="AC41" s="505">
        <v>0</v>
      </c>
      <c r="AD41" s="505">
        <v>0</v>
      </c>
      <c r="AE41" s="505">
        <v>0</v>
      </c>
      <c r="AF41" s="505">
        <v>0</v>
      </c>
      <c r="AG41" s="505">
        <v>0</v>
      </c>
      <c r="AH41" s="505">
        <v>2034.6</v>
      </c>
      <c r="AI41" s="505">
        <v>1980.6</v>
      </c>
      <c r="AJ41" s="505">
        <v>2323.2602534899997</v>
      </c>
      <c r="AK41" s="505">
        <v>3208.5551119699999</v>
      </c>
      <c r="AL41" s="505">
        <v>952.33203813</v>
      </c>
      <c r="AM41" s="505">
        <v>942.33688147999999</v>
      </c>
      <c r="AN41" s="52">
        <v>325.03230480999997</v>
      </c>
      <c r="AO41" s="52">
        <v>230.7947538</v>
      </c>
      <c r="AP41" s="52">
        <v>170.63533031999998</v>
      </c>
      <c r="AQ41" s="52">
        <v>175.95138058000003</v>
      </c>
      <c r="AR41" s="52">
        <v>84.099999999999909</v>
      </c>
      <c r="AS41" s="52">
        <v>162.9</v>
      </c>
      <c r="AT41" s="52">
        <v>1930.8</v>
      </c>
      <c r="AU41" s="52">
        <v>2449.4</v>
      </c>
      <c r="AV41" s="53">
        <v>13249.363450000001</v>
      </c>
      <c r="AW41" s="53">
        <v>22862.1</v>
      </c>
      <c r="AX41" s="53">
        <v>0</v>
      </c>
      <c r="AY41" s="53">
        <v>0</v>
      </c>
      <c r="AZ41" s="53">
        <v>0</v>
      </c>
      <c r="BA41" s="53">
        <v>0</v>
      </c>
      <c r="BB41" s="588">
        <v>0</v>
      </c>
      <c r="BC41" s="53">
        <v>0</v>
      </c>
      <c r="BD41" s="53">
        <v>0</v>
      </c>
      <c r="BE41" s="53">
        <v>0</v>
      </c>
      <c r="BF41" s="53">
        <v>0</v>
      </c>
      <c r="BG41" s="1040">
        <v>0</v>
      </c>
      <c r="BH41" s="1040">
        <v>0</v>
      </c>
      <c r="BI41" s="1040">
        <v>0</v>
      </c>
      <c r="BJ41" s="1040">
        <v>0</v>
      </c>
      <c r="BK41" s="51"/>
      <c r="BL41" s="51"/>
      <c r="BM41" s="51"/>
      <c r="BN41" s="51"/>
      <c r="BO41" s="51"/>
      <c r="BP41" s="51"/>
      <c r="BQ41" s="51"/>
      <c r="BR41" s="51"/>
      <c r="BS41" s="51"/>
    </row>
    <row r="42" spans="1:71" ht="14.1" customHeight="1">
      <c r="A42" s="1191" t="s">
        <v>95</v>
      </c>
      <c r="B42" s="572">
        <v>0</v>
      </c>
      <c r="C42" s="572">
        <v>0</v>
      </c>
      <c r="D42" s="572">
        <v>0</v>
      </c>
      <c r="E42" s="572">
        <v>0</v>
      </c>
      <c r="F42" s="572">
        <v>0</v>
      </c>
      <c r="G42" s="572">
        <v>0</v>
      </c>
      <c r="H42" s="572">
        <v>0</v>
      </c>
      <c r="I42" s="572">
        <v>0</v>
      </c>
      <c r="J42" s="572">
        <v>0</v>
      </c>
      <c r="K42" s="572">
        <v>0</v>
      </c>
      <c r="L42" s="505">
        <v>0</v>
      </c>
      <c r="M42" s="505">
        <v>0</v>
      </c>
      <c r="N42" s="505">
        <v>0</v>
      </c>
      <c r="O42" s="505">
        <v>0</v>
      </c>
      <c r="P42" s="505">
        <v>0</v>
      </c>
      <c r="Q42" s="505">
        <v>0</v>
      </c>
      <c r="R42" s="505">
        <v>0</v>
      </c>
      <c r="S42" s="505">
        <v>0</v>
      </c>
      <c r="T42" s="505">
        <v>0</v>
      </c>
      <c r="U42" s="505">
        <v>0</v>
      </c>
      <c r="V42" s="505">
        <v>0</v>
      </c>
      <c r="W42" s="505">
        <v>0</v>
      </c>
      <c r="X42" s="505">
        <v>0</v>
      </c>
      <c r="Y42" s="505">
        <v>0</v>
      </c>
      <c r="Z42" s="505">
        <v>0</v>
      </c>
      <c r="AA42" s="505">
        <v>0</v>
      </c>
      <c r="AB42" s="505">
        <v>0</v>
      </c>
      <c r="AC42" s="505">
        <v>0</v>
      </c>
      <c r="AD42" s="505">
        <v>0</v>
      </c>
      <c r="AE42" s="505">
        <v>0</v>
      </c>
      <c r="AF42" s="505">
        <v>0</v>
      </c>
      <c r="AG42" s="505">
        <v>0</v>
      </c>
      <c r="AH42" s="505">
        <v>2029.6</v>
      </c>
      <c r="AI42" s="505">
        <v>1972.8</v>
      </c>
      <c r="AJ42" s="505">
        <v>2312.7767889699999</v>
      </c>
      <c r="AK42" s="505">
        <v>3182.35739827</v>
      </c>
      <c r="AL42" s="505">
        <v>945.50149939999994</v>
      </c>
      <c r="AM42" s="505">
        <v>937.05105886000001</v>
      </c>
      <c r="AN42" s="52">
        <v>321.23018757</v>
      </c>
      <c r="AO42" s="52">
        <v>222.57311794999998</v>
      </c>
      <c r="AP42" s="52">
        <v>160.24248822999999</v>
      </c>
      <c r="AQ42" s="52">
        <v>160.41582311000002</v>
      </c>
      <c r="AR42" s="52">
        <v>84.099999999999909</v>
      </c>
      <c r="AS42" s="52">
        <v>162.9</v>
      </c>
      <c r="AT42" s="52">
        <v>1930.8</v>
      </c>
      <c r="AU42" s="52">
        <v>2449.4</v>
      </c>
      <c r="AV42" s="53">
        <v>13249.363450000001</v>
      </c>
      <c r="AW42" s="53">
        <v>22862.1</v>
      </c>
      <c r="AX42" s="53">
        <v>0</v>
      </c>
      <c r="AY42" s="53">
        <v>0</v>
      </c>
      <c r="AZ42" s="53">
        <v>0</v>
      </c>
      <c r="BA42" s="53">
        <v>0</v>
      </c>
      <c r="BB42" s="588">
        <v>0</v>
      </c>
      <c r="BC42" s="53">
        <v>0</v>
      </c>
      <c r="BD42" s="53">
        <v>0</v>
      </c>
      <c r="BE42" s="53">
        <v>0</v>
      </c>
      <c r="BF42" s="53">
        <v>0</v>
      </c>
      <c r="BG42" s="1040">
        <v>0</v>
      </c>
      <c r="BH42" s="1040">
        <v>0</v>
      </c>
      <c r="BI42" s="1040">
        <v>0</v>
      </c>
      <c r="BJ42" s="1040">
        <v>0</v>
      </c>
    </row>
    <row r="43" spans="1:71" ht="14.1" customHeight="1">
      <c r="A43" s="1191" t="s">
        <v>96</v>
      </c>
      <c r="B43" s="572">
        <v>0</v>
      </c>
      <c r="C43" s="572">
        <v>0</v>
      </c>
      <c r="D43" s="572">
        <v>0</v>
      </c>
      <c r="E43" s="572">
        <v>0</v>
      </c>
      <c r="F43" s="572">
        <v>0</v>
      </c>
      <c r="G43" s="572">
        <v>0</v>
      </c>
      <c r="H43" s="572">
        <v>0</v>
      </c>
      <c r="I43" s="572">
        <v>0</v>
      </c>
      <c r="J43" s="572">
        <v>0</v>
      </c>
      <c r="K43" s="572">
        <v>0</v>
      </c>
      <c r="L43" s="505">
        <v>0</v>
      </c>
      <c r="M43" s="505">
        <v>0</v>
      </c>
      <c r="N43" s="505">
        <v>0</v>
      </c>
      <c r="O43" s="505">
        <v>0</v>
      </c>
      <c r="P43" s="505">
        <v>0</v>
      </c>
      <c r="Q43" s="505">
        <v>0</v>
      </c>
      <c r="R43" s="505">
        <v>0</v>
      </c>
      <c r="S43" s="505">
        <v>0</v>
      </c>
      <c r="T43" s="505">
        <v>0</v>
      </c>
      <c r="U43" s="505">
        <v>0</v>
      </c>
      <c r="V43" s="505">
        <v>0</v>
      </c>
      <c r="W43" s="505">
        <v>0</v>
      </c>
      <c r="X43" s="505">
        <v>0</v>
      </c>
      <c r="Y43" s="505">
        <v>0</v>
      </c>
      <c r="Z43" s="505">
        <v>0</v>
      </c>
      <c r="AA43" s="505">
        <v>0</v>
      </c>
      <c r="AB43" s="505">
        <v>0</v>
      </c>
      <c r="AC43" s="505">
        <v>0</v>
      </c>
      <c r="AD43" s="505">
        <v>0</v>
      </c>
      <c r="AE43" s="505">
        <v>0</v>
      </c>
      <c r="AF43" s="505">
        <v>0</v>
      </c>
      <c r="AG43" s="505">
        <v>0</v>
      </c>
      <c r="AH43" s="505">
        <v>5.0999999999999996</v>
      </c>
      <c r="AI43" s="505">
        <v>7.9</v>
      </c>
      <c r="AJ43" s="505">
        <v>10.48346452</v>
      </c>
      <c r="AK43" s="505">
        <v>26.197713699999998</v>
      </c>
      <c r="AL43" s="505">
        <v>6.8305387300000007</v>
      </c>
      <c r="AM43" s="505">
        <v>5.2858226200000002</v>
      </c>
      <c r="AN43" s="52">
        <v>3.8021172400000003</v>
      </c>
      <c r="AO43" s="52">
        <v>8.2216358500000002</v>
      </c>
      <c r="AP43" s="52">
        <v>10.39284209</v>
      </c>
      <c r="AQ43" s="52">
        <v>15.535557470000001</v>
      </c>
      <c r="AR43" s="52">
        <v>0</v>
      </c>
      <c r="AS43" s="52">
        <v>0</v>
      </c>
      <c r="AT43" s="52">
        <v>0</v>
      </c>
      <c r="AU43" s="52">
        <v>0</v>
      </c>
      <c r="AV43" s="53">
        <v>0</v>
      </c>
      <c r="AW43" s="53">
        <v>0</v>
      </c>
      <c r="AX43" s="53"/>
      <c r="AY43" s="53"/>
      <c r="AZ43" s="53"/>
      <c r="BA43" s="53"/>
      <c r="BB43" s="588"/>
      <c r="BC43" s="53"/>
      <c r="BD43" s="53"/>
      <c r="BE43" s="53"/>
      <c r="BF43" s="53"/>
      <c r="BG43" s="1040"/>
      <c r="BH43" s="1040"/>
      <c r="BI43" s="1040"/>
      <c r="BJ43" s="1040"/>
    </row>
    <row r="44" spans="1:71" ht="14.1" customHeight="1">
      <c r="A44" s="1190" t="s">
        <v>97</v>
      </c>
      <c r="B44" s="572">
        <v>0</v>
      </c>
      <c r="C44" s="572">
        <v>0</v>
      </c>
      <c r="D44" s="572">
        <v>0</v>
      </c>
      <c r="E44" s="572">
        <v>0</v>
      </c>
      <c r="F44" s="572">
        <v>0</v>
      </c>
      <c r="G44" s="572">
        <v>0</v>
      </c>
      <c r="H44" s="572">
        <v>0</v>
      </c>
      <c r="I44" s="572">
        <v>0</v>
      </c>
      <c r="J44" s="572">
        <v>0</v>
      </c>
      <c r="K44" s="572">
        <v>0</v>
      </c>
      <c r="L44" s="505">
        <v>0</v>
      </c>
      <c r="M44" s="505">
        <v>0</v>
      </c>
      <c r="N44" s="505">
        <v>0</v>
      </c>
      <c r="O44" s="505">
        <v>0</v>
      </c>
      <c r="P44" s="505">
        <v>0</v>
      </c>
      <c r="Q44" s="505">
        <v>0</v>
      </c>
      <c r="R44" s="505">
        <v>0</v>
      </c>
      <c r="S44" s="505">
        <v>0</v>
      </c>
      <c r="T44" s="505">
        <v>0</v>
      </c>
      <c r="U44" s="505">
        <v>0</v>
      </c>
      <c r="V44" s="505">
        <v>0</v>
      </c>
      <c r="W44" s="505">
        <v>0</v>
      </c>
      <c r="X44" s="505">
        <v>0</v>
      </c>
      <c r="Y44" s="505">
        <v>0</v>
      </c>
      <c r="Z44" s="505">
        <v>0</v>
      </c>
      <c r="AA44" s="505">
        <v>0</v>
      </c>
      <c r="AB44" s="505">
        <v>0</v>
      </c>
      <c r="AC44" s="505">
        <v>0</v>
      </c>
      <c r="AD44" s="505">
        <v>0</v>
      </c>
      <c r="AE44" s="505">
        <v>0</v>
      </c>
      <c r="AF44" s="505">
        <v>0</v>
      </c>
      <c r="AG44" s="505">
        <v>0</v>
      </c>
      <c r="AH44" s="505">
        <v>312.8</v>
      </c>
      <c r="AI44" s="505">
        <v>766.2</v>
      </c>
      <c r="AJ44" s="505">
        <v>1332.1</v>
      </c>
      <c r="AK44" s="505">
        <v>271</v>
      </c>
      <c r="AL44" s="505">
        <v>572.20000000000005</v>
      </c>
      <c r="AM44" s="505">
        <v>510.7</v>
      </c>
      <c r="AN44" s="52">
        <v>601.1</v>
      </c>
      <c r="AO44" s="52">
        <v>461.5</v>
      </c>
      <c r="AP44" s="52">
        <v>780.4</v>
      </c>
      <c r="AQ44" s="52">
        <v>904.1</v>
      </c>
      <c r="AR44" s="52">
        <v>80.2</v>
      </c>
      <c r="AS44" s="52">
        <v>49.1</v>
      </c>
      <c r="AT44" s="52">
        <v>0</v>
      </c>
      <c r="AU44" s="52">
        <v>0</v>
      </c>
      <c r="AV44" s="53">
        <v>0</v>
      </c>
      <c r="AW44" s="53">
        <v>0</v>
      </c>
      <c r="AX44" s="53"/>
      <c r="AY44" s="53"/>
      <c r="AZ44" s="53"/>
      <c r="BA44" s="53"/>
      <c r="BB44" s="588">
        <v>13249.363449780001</v>
      </c>
      <c r="BC44" s="53">
        <v>13249.363449780001</v>
      </c>
      <c r="BD44" s="53">
        <v>0</v>
      </c>
      <c r="BE44" s="53">
        <v>0</v>
      </c>
      <c r="BF44" s="53">
        <v>0</v>
      </c>
      <c r="BG44" s="1040">
        <v>0</v>
      </c>
      <c r="BH44" s="1040">
        <v>0</v>
      </c>
      <c r="BI44" s="1040">
        <v>0</v>
      </c>
      <c r="BJ44" s="1040">
        <v>0</v>
      </c>
    </row>
    <row r="45" spans="1:71" ht="14.1" customHeight="1">
      <c r="A45" s="1189"/>
      <c r="B45" s="572"/>
      <c r="C45" s="572"/>
      <c r="D45" s="572"/>
      <c r="E45" s="572"/>
      <c r="F45" s="572"/>
      <c r="G45" s="572"/>
      <c r="H45" s="572"/>
      <c r="I45" s="572"/>
      <c r="J45" s="572"/>
      <c r="K45" s="572"/>
      <c r="L45" s="505"/>
      <c r="M45" s="505"/>
      <c r="N45" s="505"/>
      <c r="O45" s="505"/>
      <c r="P45" s="505"/>
      <c r="Q45" s="505"/>
      <c r="R45" s="505"/>
      <c r="S45" s="505"/>
      <c r="T45" s="505"/>
      <c r="U45" s="505"/>
      <c r="V45" s="505"/>
      <c r="W45" s="505"/>
      <c r="X45" s="505"/>
      <c r="Y45" s="505"/>
      <c r="Z45" s="505"/>
      <c r="AA45" s="505"/>
      <c r="AB45" s="505"/>
      <c r="AC45" s="505"/>
      <c r="AD45" s="505"/>
      <c r="AE45" s="505"/>
      <c r="AF45" s="505"/>
      <c r="AG45" s="505"/>
      <c r="AH45" s="505"/>
      <c r="AI45" s="505"/>
      <c r="AJ45" s="505"/>
      <c r="AK45" s="505"/>
      <c r="AL45" s="505"/>
      <c r="AM45" s="505"/>
      <c r="AN45" s="52"/>
      <c r="AO45" s="52"/>
      <c r="AP45" s="52"/>
      <c r="AQ45" s="52"/>
      <c r="AR45" s="52"/>
      <c r="AS45" s="52"/>
      <c r="AT45" s="52"/>
      <c r="AU45" s="52"/>
      <c r="AV45" s="53"/>
      <c r="AW45" s="53"/>
      <c r="AX45" s="53"/>
      <c r="AY45" s="53"/>
      <c r="AZ45" s="53"/>
      <c r="BA45" s="53"/>
      <c r="BB45" s="588"/>
      <c r="BC45" s="53"/>
      <c r="BD45" s="53"/>
      <c r="BE45" s="53"/>
      <c r="BF45" s="53"/>
      <c r="BG45" s="1040"/>
      <c r="BH45" s="1040"/>
      <c r="BI45" s="1040"/>
      <c r="BJ45" s="1040"/>
    </row>
    <row r="46" spans="1:71" s="51" customFormat="1" ht="14.1" customHeight="1">
      <c r="A46" s="1187" t="s">
        <v>98</v>
      </c>
      <c r="B46" s="572">
        <v>0</v>
      </c>
      <c r="C46" s="572">
        <v>0</v>
      </c>
      <c r="D46" s="572">
        <v>0</v>
      </c>
      <c r="E46" s="572">
        <v>0</v>
      </c>
      <c r="F46" s="572">
        <v>0</v>
      </c>
      <c r="G46" s="572">
        <v>0</v>
      </c>
      <c r="H46" s="572">
        <v>0</v>
      </c>
      <c r="I46" s="572">
        <v>0</v>
      </c>
      <c r="J46" s="572">
        <v>0</v>
      </c>
      <c r="K46" s="572">
        <v>0</v>
      </c>
      <c r="L46" s="572">
        <v>0</v>
      </c>
      <c r="M46" s="572">
        <v>0</v>
      </c>
      <c r="N46" s="572">
        <v>0</v>
      </c>
      <c r="O46" s="572">
        <v>0</v>
      </c>
      <c r="P46" s="572">
        <v>0</v>
      </c>
      <c r="Q46" s="572">
        <v>0</v>
      </c>
      <c r="R46" s="572">
        <v>0</v>
      </c>
      <c r="S46" s="572">
        <v>0</v>
      </c>
      <c r="T46" s="572">
        <v>0</v>
      </c>
      <c r="U46" s="572">
        <v>0</v>
      </c>
      <c r="V46" s="572">
        <v>0</v>
      </c>
      <c r="W46" s="572">
        <v>0</v>
      </c>
      <c r="X46" s="572">
        <v>0</v>
      </c>
      <c r="Y46" s="572">
        <v>0</v>
      </c>
      <c r="Z46" s="572">
        <v>0</v>
      </c>
      <c r="AA46" s="572">
        <v>0</v>
      </c>
      <c r="AB46" s="572">
        <v>0</v>
      </c>
      <c r="AC46" s="572">
        <v>0</v>
      </c>
      <c r="AD46" s="572">
        <v>0</v>
      </c>
      <c r="AE46" s="572">
        <v>0</v>
      </c>
      <c r="AF46" s="572">
        <v>0</v>
      </c>
      <c r="AG46" s="572">
        <v>0</v>
      </c>
      <c r="AH46" s="572">
        <v>569.9</v>
      </c>
      <c r="AI46" s="572">
        <v>850</v>
      </c>
      <c r="AJ46" s="572">
        <v>763.36894150000001</v>
      </c>
      <c r="AK46" s="572">
        <v>603.957942</v>
      </c>
      <c r="AL46" s="572">
        <v>966.50567333000004</v>
      </c>
      <c r="AM46" s="572">
        <v>778.30183237999995</v>
      </c>
      <c r="AN46" s="49">
        <v>517.30546177999997</v>
      </c>
      <c r="AO46" s="49">
        <v>883.99046328999998</v>
      </c>
      <c r="AP46" s="49">
        <v>2163.4373661199998</v>
      </c>
      <c r="AQ46" s="49">
        <v>3103.0605724299999</v>
      </c>
      <c r="AR46" s="49">
        <v>1645.5</v>
      </c>
      <c r="AS46" s="49">
        <v>1704.5</v>
      </c>
      <c r="AT46" s="49">
        <v>1930.7720784000001</v>
      </c>
      <c r="AU46" s="49">
        <v>2133.3000000000002</v>
      </c>
      <c r="AV46" s="50">
        <v>2835.2536186699999</v>
      </c>
      <c r="AW46" s="50">
        <v>7418.5021222599999</v>
      </c>
      <c r="AX46" s="50">
        <v>7418.7112658300002</v>
      </c>
      <c r="AY46" s="50">
        <v>7414.3812594499996</v>
      </c>
      <c r="AZ46" s="50">
        <v>7420.9843431400004</v>
      </c>
      <c r="BA46" s="50">
        <v>7444.1513487600005</v>
      </c>
      <c r="BB46" s="348">
        <v>1685.8912722299999</v>
      </c>
      <c r="BC46" s="50">
        <v>2399.3274783500001</v>
      </c>
      <c r="BD46" s="50">
        <v>35650.045125239994</v>
      </c>
      <c r="BE46" s="50">
        <v>35466.941235860002</v>
      </c>
      <c r="BF46" s="50">
        <v>40453.342698580003</v>
      </c>
      <c r="BG46" s="1039">
        <v>40335.510218589996</v>
      </c>
      <c r="BH46" s="1039">
        <v>19788.236179389998</v>
      </c>
      <c r="BI46" s="1039">
        <v>19896.943008580001</v>
      </c>
      <c r="BJ46" s="1039">
        <v>29668.590053619999</v>
      </c>
      <c r="BK46" s="54"/>
      <c r="BL46" s="54"/>
      <c r="BM46" s="54"/>
      <c r="BN46" s="54"/>
      <c r="BO46" s="54"/>
      <c r="BP46" s="54"/>
      <c r="BQ46" s="54"/>
      <c r="BR46" s="54"/>
      <c r="BS46" s="54"/>
    </row>
    <row r="47" spans="1:71" ht="14.1" customHeight="1">
      <c r="A47" s="1189"/>
      <c r="B47" s="572"/>
      <c r="C47" s="572"/>
      <c r="D47" s="572"/>
      <c r="E47" s="572"/>
      <c r="F47" s="572"/>
      <c r="G47" s="572"/>
      <c r="H47" s="572"/>
      <c r="I47" s="572"/>
      <c r="J47" s="572"/>
      <c r="K47" s="572"/>
      <c r="L47" s="505"/>
      <c r="M47" s="505"/>
      <c r="N47" s="505"/>
      <c r="O47" s="505"/>
      <c r="P47" s="505"/>
      <c r="Q47" s="505"/>
      <c r="R47" s="505"/>
      <c r="S47" s="505"/>
      <c r="T47" s="505"/>
      <c r="U47" s="505"/>
      <c r="V47" s="505"/>
      <c r="W47" s="505"/>
      <c r="X47" s="505"/>
      <c r="Y47" s="505"/>
      <c r="Z47" s="505"/>
      <c r="AA47" s="505"/>
      <c r="AB47" s="505"/>
      <c r="AC47" s="505"/>
      <c r="AD47" s="505"/>
      <c r="AE47" s="505"/>
      <c r="AF47" s="505"/>
      <c r="AG47" s="505"/>
      <c r="AH47" s="505"/>
      <c r="AI47" s="505"/>
      <c r="AJ47" s="505"/>
      <c r="AK47" s="505"/>
      <c r="AL47" s="505"/>
      <c r="AM47" s="505"/>
      <c r="AN47" s="52"/>
      <c r="AO47" s="52"/>
      <c r="AP47" s="52"/>
      <c r="AQ47" s="52"/>
      <c r="AR47" s="52"/>
      <c r="AS47" s="52"/>
      <c r="AT47" s="52"/>
      <c r="AU47" s="52"/>
      <c r="AV47" s="56"/>
      <c r="AW47" s="53"/>
      <c r="AX47" s="53"/>
      <c r="AY47" s="53"/>
      <c r="AZ47" s="53"/>
      <c r="BA47" s="53"/>
      <c r="BB47" s="588"/>
      <c r="BC47" s="53"/>
      <c r="BD47" s="53"/>
      <c r="BE47" s="53"/>
      <c r="BF47" s="53"/>
      <c r="BG47" s="1040"/>
      <c r="BH47" s="1040"/>
      <c r="BI47" s="1040"/>
      <c r="BJ47" s="1040"/>
      <c r="BK47" s="51"/>
      <c r="BL47" s="51"/>
      <c r="BM47" s="51"/>
      <c r="BN47" s="51"/>
      <c r="BO47" s="51"/>
      <c r="BP47" s="51"/>
      <c r="BQ47" s="51"/>
      <c r="BR47" s="51"/>
      <c r="BS47" s="51"/>
    </row>
    <row r="48" spans="1:71" s="51" customFormat="1" ht="14.1" customHeight="1">
      <c r="A48" s="1187" t="s">
        <v>99</v>
      </c>
      <c r="B48" s="572">
        <v>0</v>
      </c>
      <c r="C48" s="572">
        <v>0</v>
      </c>
      <c r="D48" s="572">
        <v>0</v>
      </c>
      <c r="E48" s="572">
        <v>0</v>
      </c>
      <c r="F48" s="572">
        <v>0</v>
      </c>
      <c r="G48" s="572">
        <v>0</v>
      </c>
      <c r="H48" s="572">
        <v>0.32800000000000001</v>
      </c>
      <c r="I48" s="572">
        <v>12.406000000000001</v>
      </c>
      <c r="J48" s="572">
        <v>45.65</v>
      </c>
      <c r="K48" s="572">
        <v>77.561999999999998</v>
      </c>
      <c r="L48" s="572">
        <v>33</v>
      </c>
      <c r="M48" s="572">
        <v>31</v>
      </c>
      <c r="N48" s="572">
        <v>63.5</v>
      </c>
      <c r="O48" s="572">
        <v>92.9</v>
      </c>
      <c r="P48" s="572">
        <v>175.1</v>
      </c>
      <c r="Q48" s="572">
        <v>156.9</v>
      </c>
      <c r="R48" s="572">
        <v>161.4</v>
      </c>
      <c r="S48" s="572">
        <v>1536.1</v>
      </c>
      <c r="T48" s="572">
        <v>1590.5</v>
      </c>
      <c r="U48" s="572">
        <v>467.9</v>
      </c>
      <c r="V48" s="572">
        <v>450.3</v>
      </c>
      <c r="W48" s="572">
        <v>565.70000000000005</v>
      </c>
      <c r="X48" s="572">
        <v>565.4</v>
      </c>
      <c r="Y48" s="572">
        <v>672.3</v>
      </c>
      <c r="Z48" s="572">
        <v>887.5</v>
      </c>
      <c r="AA48" s="572">
        <v>0</v>
      </c>
      <c r="AB48" s="572">
        <v>0</v>
      </c>
      <c r="AC48" s="572">
        <v>0</v>
      </c>
      <c r="AD48" s="572">
        <v>0</v>
      </c>
      <c r="AE48" s="572">
        <v>2573.3000000000002</v>
      </c>
      <c r="AF48" s="572">
        <v>729.8</v>
      </c>
      <c r="AG48" s="572">
        <v>1544.9</v>
      </c>
      <c r="AH48" s="572">
        <v>3855</v>
      </c>
      <c r="AI48" s="572">
        <v>7801.9</v>
      </c>
      <c r="AJ48" s="572">
        <v>12987.319401589999</v>
      </c>
      <c r="AK48" s="572">
        <v>24222.239661489999</v>
      </c>
      <c r="AL48" s="572">
        <v>27696.941728270005</v>
      </c>
      <c r="AM48" s="572">
        <v>21282.093991140002</v>
      </c>
      <c r="AN48" s="49">
        <v>21817.75211256</v>
      </c>
      <c r="AO48" s="49">
        <v>22070.4876525</v>
      </c>
      <c r="AP48" s="49">
        <v>36176.045374910005</v>
      </c>
      <c r="AQ48" s="49">
        <v>20603.96969541</v>
      </c>
      <c r="AR48" s="49">
        <v>5553.8</v>
      </c>
      <c r="AS48" s="49">
        <v>15571.5</v>
      </c>
      <c r="AT48" s="49">
        <v>91982.399999999994</v>
      </c>
      <c r="AU48" s="49">
        <v>60946.3</v>
      </c>
      <c r="AV48" s="50">
        <v>130187.41424835</v>
      </c>
      <c r="AW48" s="50">
        <v>224599.5</v>
      </c>
      <c r="AX48" s="50">
        <v>67171.897830510003</v>
      </c>
      <c r="AY48" s="50">
        <v>154362.19374595</v>
      </c>
      <c r="AZ48" s="50">
        <v>113072.38068273</v>
      </c>
      <c r="BA48" s="50">
        <v>505680.64743478998</v>
      </c>
      <c r="BB48" s="348">
        <v>684807.67394975002</v>
      </c>
      <c r="BC48" s="50">
        <v>668096.72698679997</v>
      </c>
      <c r="BD48" s="50">
        <v>752246.25692693994</v>
      </c>
      <c r="BE48" s="50">
        <v>748061.39823240996</v>
      </c>
      <c r="BF48" s="50">
        <v>765453.22340387001</v>
      </c>
      <c r="BG48" s="1039">
        <v>876774.25059359998</v>
      </c>
      <c r="BH48" s="1039">
        <v>748162.85758571001</v>
      </c>
      <c r="BI48" s="1039">
        <v>1403508.5209550802</v>
      </c>
      <c r="BJ48" s="1039">
        <v>793048.99948760995</v>
      </c>
      <c r="BK48" s="54"/>
      <c r="BL48" s="54"/>
      <c r="BM48" s="54"/>
      <c r="BN48" s="54"/>
      <c r="BO48" s="54"/>
      <c r="BP48" s="54"/>
      <c r="BQ48" s="54"/>
      <c r="BR48" s="54"/>
      <c r="BS48" s="54"/>
    </row>
    <row r="49" spans="1:71" ht="14.1" customHeight="1">
      <c r="A49" s="1190" t="s">
        <v>100</v>
      </c>
      <c r="B49" s="572">
        <v>0</v>
      </c>
      <c r="C49" s="572">
        <v>0</v>
      </c>
      <c r="D49" s="572">
        <v>0</v>
      </c>
      <c r="E49" s="572">
        <v>0</v>
      </c>
      <c r="F49" s="572">
        <v>0</v>
      </c>
      <c r="G49" s="572">
        <v>0</v>
      </c>
      <c r="H49" s="505">
        <v>0.32800000000000001</v>
      </c>
      <c r="I49" s="505">
        <v>12.406000000000001</v>
      </c>
      <c r="J49" s="505">
        <v>45.65</v>
      </c>
      <c r="K49" s="505">
        <v>77.561999999999998</v>
      </c>
      <c r="L49" s="505">
        <v>0</v>
      </c>
      <c r="M49" s="505">
        <v>0</v>
      </c>
      <c r="N49" s="505">
        <v>0</v>
      </c>
      <c r="O49" s="505">
        <v>0</v>
      </c>
      <c r="P49" s="505">
        <v>0</v>
      </c>
      <c r="Q49" s="505">
        <v>0</v>
      </c>
      <c r="R49" s="505">
        <v>0</v>
      </c>
      <c r="S49" s="505">
        <v>0</v>
      </c>
      <c r="T49" s="505">
        <v>0</v>
      </c>
      <c r="U49" s="505">
        <v>0</v>
      </c>
      <c r="V49" s="505">
        <v>0</v>
      </c>
      <c r="W49" s="505">
        <v>0</v>
      </c>
      <c r="X49" s="505">
        <v>0</v>
      </c>
      <c r="Y49" s="505">
        <v>0</v>
      </c>
      <c r="Z49" s="505">
        <v>0</v>
      </c>
      <c r="AA49" s="505">
        <v>0</v>
      </c>
      <c r="AB49" s="505">
        <v>0</v>
      </c>
      <c r="AC49" s="505">
        <v>0</v>
      </c>
      <c r="AD49" s="505">
        <v>0</v>
      </c>
      <c r="AE49" s="505">
        <v>0</v>
      </c>
      <c r="AF49" s="505">
        <v>0</v>
      </c>
      <c r="AG49" s="505">
        <v>0</v>
      </c>
      <c r="AH49" s="505">
        <v>1802.2</v>
      </c>
      <c r="AI49" s="505">
        <v>5321.8</v>
      </c>
      <c r="AJ49" s="505">
        <v>9650.729897879999</v>
      </c>
      <c r="AK49" s="505">
        <v>18779.395379909998</v>
      </c>
      <c r="AL49" s="505">
        <v>18318.905397810002</v>
      </c>
      <c r="AM49" s="505">
        <v>16747.331534329998</v>
      </c>
      <c r="AN49" s="52">
        <v>17576.206099380001</v>
      </c>
      <c r="AO49" s="52">
        <v>17674.90073497</v>
      </c>
      <c r="AP49" s="52">
        <v>29190.532711900003</v>
      </c>
      <c r="AQ49" s="52">
        <v>10439.681873739999</v>
      </c>
      <c r="AR49" s="52">
        <v>2075.1</v>
      </c>
      <c r="AS49" s="52">
        <v>9206</v>
      </c>
      <c r="AT49" s="52">
        <v>42550</v>
      </c>
      <c r="AU49" s="52">
        <v>57107.4</v>
      </c>
      <c r="AV49" s="53">
        <v>130187.41424835</v>
      </c>
      <c r="AW49" s="53">
        <v>10000</v>
      </c>
      <c r="AX49" s="53">
        <v>10000</v>
      </c>
      <c r="AY49" s="53">
        <v>10000</v>
      </c>
      <c r="AZ49" s="53">
        <v>10000</v>
      </c>
      <c r="BA49" s="53">
        <v>430000</v>
      </c>
      <c r="BB49" s="588">
        <v>674999.99999998999</v>
      </c>
      <c r="BC49" s="53">
        <v>637000</v>
      </c>
      <c r="BD49" s="53">
        <v>683853.64526521997</v>
      </c>
      <c r="BE49" s="53">
        <v>731353.33809666999</v>
      </c>
      <c r="BF49" s="53">
        <v>735862.96317949996</v>
      </c>
      <c r="BG49" s="1040">
        <v>873139.38575481996</v>
      </c>
      <c r="BH49" s="1040">
        <v>732421.89379672997</v>
      </c>
      <c r="BI49" s="1040">
        <v>1379975.4637441102</v>
      </c>
      <c r="BJ49" s="1040">
        <v>708099.80633821001</v>
      </c>
      <c r="BK49" s="51"/>
      <c r="BL49" s="51"/>
      <c r="BM49" s="51"/>
      <c r="BN49" s="51"/>
      <c r="BO49" s="51"/>
      <c r="BP49" s="51"/>
      <c r="BQ49" s="51"/>
      <c r="BR49" s="51"/>
      <c r="BS49" s="51"/>
    </row>
    <row r="50" spans="1:71" ht="15" customHeight="1">
      <c r="A50" s="1190" t="s">
        <v>1107</v>
      </c>
      <c r="B50" s="572">
        <v>0</v>
      </c>
      <c r="C50" s="572">
        <v>0</v>
      </c>
      <c r="D50" s="572">
        <v>0</v>
      </c>
      <c r="E50" s="572">
        <v>0</v>
      </c>
      <c r="F50" s="572">
        <v>0</v>
      </c>
      <c r="G50" s="572">
        <v>0</v>
      </c>
      <c r="H50" s="572">
        <v>0</v>
      </c>
      <c r="I50" s="572">
        <v>0</v>
      </c>
      <c r="J50" s="572">
        <v>0</v>
      </c>
      <c r="K50" s="572">
        <v>0</v>
      </c>
      <c r="L50" s="505">
        <v>0</v>
      </c>
      <c r="M50" s="505">
        <v>0</v>
      </c>
      <c r="N50" s="505">
        <v>0</v>
      </c>
      <c r="O50" s="505">
        <v>0</v>
      </c>
      <c r="P50" s="505">
        <v>0</v>
      </c>
      <c r="Q50" s="505">
        <v>0</v>
      </c>
      <c r="R50" s="505">
        <v>0</v>
      </c>
      <c r="S50" s="505">
        <v>0</v>
      </c>
      <c r="T50" s="505">
        <v>0</v>
      </c>
      <c r="U50" s="505">
        <v>0</v>
      </c>
      <c r="V50" s="505">
        <v>0</v>
      </c>
      <c r="W50" s="505">
        <v>0</v>
      </c>
      <c r="X50" s="505">
        <v>0</v>
      </c>
      <c r="Y50" s="505">
        <v>0</v>
      </c>
      <c r="Z50" s="505">
        <v>0</v>
      </c>
      <c r="AA50" s="505">
        <v>0</v>
      </c>
      <c r="AB50" s="505">
        <v>0</v>
      </c>
      <c r="AC50" s="505">
        <v>0</v>
      </c>
      <c r="AD50" s="505">
        <v>0</v>
      </c>
      <c r="AE50" s="505">
        <v>0</v>
      </c>
      <c r="AF50" s="505">
        <v>0</v>
      </c>
      <c r="AG50" s="505">
        <v>0</v>
      </c>
      <c r="AH50" s="505">
        <v>147.80000000000001</v>
      </c>
      <c r="AI50" s="505">
        <v>1288.8</v>
      </c>
      <c r="AJ50" s="505">
        <v>1568.27196921</v>
      </c>
      <c r="AK50" s="505">
        <v>2882.94354243</v>
      </c>
      <c r="AL50" s="505">
        <v>2960.6640082100002</v>
      </c>
      <c r="AM50" s="505">
        <v>2942.4582312800003</v>
      </c>
      <c r="AN50" s="52">
        <v>2864.0892668699998</v>
      </c>
      <c r="AO50" s="52">
        <v>2817.18665121</v>
      </c>
      <c r="AP50" s="52">
        <v>2756.3340312099999</v>
      </c>
      <c r="AQ50" s="52">
        <v>5583.6171801700002</v>
      </c>
      <c r="AR50" s="52">
        <v>3449.2</v>
      </c>
      <c r="AS50" s="52">
        <v>5540</v>
      </c>
      <c r="AT50" s="52">
        <v>8132</v>
      </c>
      <c r="AU50" s="52">
        <v>3838.9</v>
      </c>
      <c r="AV50" s="53">
        <v>0</v>
      </c>
      <c r="AW50" s="53">
        <v>214599.5</v>
      </c>
      <c r="AX50" s="53"/>
      <c r="AY50" s="53"/>
      <c r="AZ50" s="53"/>
      <c r="BA50" s="53"/>
      <c r="BB50" s="588"/>
      <c r="BC50" s="53"/>
      <c r="BD50" s="53"/>
      <c r="BE50" s="53"/>
      <c r="BF50" s="53"/>
      <c r="BG50" s="1040"/>
      <c r="BH50" s="1040"/>
      <c r="BI50" s="1040"/>
      <c r="BJ50" s="1040"/>
    </row>
    <row r="51" spans="1:71" ht="14.1" customHeight="1">
      <c r="A51" s="1190" t="s">
        <v>101</v>
      </c>
      <c r="B51" s="572">
        <v>0</v>
      </c>
      <c r="C51" s="572">
        <v>0</v>
      </c>
      <c r="D51" s="572">
        <v>0</v>
      </c>
      <c r="E51" s="572">
        <v>0</v>
      </c>
      <c r="F51" s="572">
        <v>0</v>
      </c>
      <c r="G51" s="572">
        <v>0</v>
      </c>
      <c r="H51" s="572">
        <v>0</v>
      </c>
      <c r="I51" s="572">
        <v>0</v>
      </c>
      <c r="J51" s="572">
        <v>0</v>
      </c>
      <c r="K51" s="572">
        <v>0</v>
      </c>
      <c r="L51" s="505">
        <v>33</v>
      </c>
      <c r="M51" s="505">
        <v>31</v>
      </c>
      <c r="N51" s="505">
        <v>63.5</v>
      </c>
      <c r="O51" s="505">
        <v>92.9</v>
      </c>
      <c r="P51" s="505">
        <v>175.1</v>
      </c>
      <c r="Q51" s="505">
        <v>156.9</v>
      </c>
      <c r="R51" s="505">
        <v>161.4</v>
      </c>
      <c r="S51" s="505">
        <v>1536.1</v>
      </c>
      <c r="T51" s="505">
        <v>1590.5</v>
      </c>
      <c r="U51" s="505">
        <v>467.9</v>
      </c>
      <c r="V51" s="505">
        <v>450.3</v>
      </c>
      <c r="W51" s="505">
        <v>565.70000000000005</v>
      </c>
      <c r="X51" s="505">
        <v>565.4</v>
      </c>
      <c r="Y51" s="505">
        <v>672.3</v>
      </c>
      <c r="Z51" s="505">
        <v>887.5</v>
      </c>
      <c r="AA51" s="505" t="s">
        <v>53</v>
      </c>
      <c r="AB51" s="505">
        <v>0</v>
      </c>
      <c r="AC51" s="505">
        <v>0</v>
      </c>
      <c r="AD51" s="505">
        <v>0</v>
      </c>
      <c r="AE51" s="505">
        <v>2573.3000000000002</v>
      </c>
      <c r="AF51" s="505">
        <v>729.8</v>
      </c>
      <c r="AG51" s="505">
        <v>1544.9</v>
      </c>
      <c r="AH51" s="505">
        <v>1905</v>
      </c>
      <c r="AI51" s="505">
        <v>1191.3</v>
      </c>
      <c r="AJ51" s="505">
        <v>1768.3175345</v>
      </c>
      <c r="AK51" s="505">
        <v>2559.9007391499999</v>
      </c>
      <c r="AL51" s="505">
        <v>6417.3723222500003</v>
      </c>
      <c r="AM51" s="505">
        <v>1591.9042255300001</v>
      </c>
      <c r="AN51" s="52">
        <v>1365.2567463099999</v>
      </c>
      <c r="AO51" s="52">
        <v>1578.4002663199999</v>
      </c>
      <c r="AP51" s="52">
        <v>4229.1786318000004</v>
      </c>
      <c r="AQ51" s="52">
        <v>4580.6706414999999</v>
      </c>
      <c r="AR51" s="52">
        <v>29.5</v>
      </c>
      <c r="AS51" s="52">
        <v>0</v>
      </c>
      <c r="AT51" s="52">
        <v>41300.400000000001</v>
      </c>
      <c r="AU51" s="52">
        <v>0</v>
      </c>
      <c r="AV51" s="53">
        <v>0</v>
      </c>
      <c r="AW51" s="53">
        <v>0</v>
      </c>
      <c r="AX51" s="53">
        <v>57171.897830510003</v>
      </c>
      <c r="AY51" s="53">
        <v>144362.19374595</v>
      </c>
      <c r="AZ51" s="53">
        <v>103072.38068273</v>
      </c>
      <c r="BA51" s="53">
        <v>75680.647434789993</v>
      </c>
      <c r="BB51" s="588">
        <v>9807.6739497600011</v>
      </c>
      <c r="BC51" s="53">
        <v>31096.7269868</v>
      </c>
      <c r="BD51" s="53">
        <v>68392.611661720002</v>
      </c>
      <c r="BE51" s="53">
        <v>16708.060135740001</v>
      </c>
      <c r="BF51" s="53">
        <v>29590.260224369998</v>
      </c>
      <c r="BG51" s="1040">
        <v>3634.8648387800004</v>
      </c>
      <c r="BH51" s="1040">
        <v>15740.96378898</v>
      </c>
      <c r="BI51" s="1040">
        <v>23533.057210970001</v>
      </c>
      <c r="BJ51" s="1040">
        <v>84949.193149399987</v>
      </c>
    </row>
    <row r="52" spans="1:71" ht="14.1" customHeight="1">
      <c r="A52" s="1190" t="s">
        <v>102</v>
      </c>
      <c r="B52" s="572">
        <v>0</v>
      </c>
      <c r="C52" s="572">
        <v>0</v>
      </c>
      <c r="D52" s="572">
        <v>0</v>
      </c>
      <c r="E52" s="572">
        <v>0</v>
      </c>
      <c r="F52" s="572">
        <v>0</v>
      </c>
      <c r="G52" s="572">
        <v>0</v>
      </c>
      <c r="H52" s="572">
        <v>0</v>
      </c>
      <c r="I52" s="572">
        <v>0</v>
      </c>
      <c r="J52" s="572">
        <v>0</v>
      </c>
      <c r="K52" s="572">
        <v>0</v>
      </c>
      <c r="L52" s="505">
        <v>0</v>
      </c>
      <c r="M52" s="505">
        <v>0</v>
      </c>
      <c r="N52" s="505">
        <v>0</v>
      </c>
      <c r="O52" s="505">
        <v>0</v>
      </c>
      <c r="P52" s="505">
        <v>0</v>
      </c>
      <c r="Q52" s="505">
        <v>0</v>
      </c>
      <c r="R52" s="505">
        <v>0</v>
      </c>
      <c r="S52" s="505">
        <v>0</v>
      </c>
      <c r="T52" s="505">
        <v>0</v>
      </c>
      <c r="U52" s="505">
        <v>0</v>
      </c>
      <c r="V52" s="505">
        <v>0</v>
      </c>
      <c r="W52" s="505">
        <v>0</v>
      </c>
      <c r="X52" s="505">
        <v>0</v>
      </c>
      <c r="Y52" s="505">
        <v>0</v>
      </c>
      <c r="Z52" s="505">
        <v>0</v>
      </c>
      <c r="AA52" s="505">
        <v>0</v>
      </c>
      <c r="AB52" s="505">
        <v>0</v>
      </c>
      <c r="AC52" s="505">
        <v>0</v>
      </c>
      <c r="AD52" s="505">
        <v>0</v>
      </c>
      <c r="AE52" s="505">
        <v>0</v>
      </c>
      <c r="AF52" s="505">
        <v>0</v>
      </c>
      <c r="AG52" s="505">
        <v>0</v>
      </c>
      <c r="AH52" s="505">
        <v>0</v>
      </c>
      <c r="AI52" s="505">
        <v>0</v>
      </c>
      <c r="AJ52" s="505">
        <v>0</v>
      </c>
      <c r="AK52" s="505">
        <v>0</v>
      </c>
      <c r="AL52" s="505">
        <v>0</v>
      </c>
      <c r="AM52" s="505">
        <v>0.4</v>
      </c>
      <c r="AN52" s="52">
        <v>12.2</v>
      </c>
      <c r="AO52" s="52">
        <v>0</v>
      </c>
      <c r="AP52" s="52">
        <v>0</v>
      </c>
      <c r="AQ52" s="55">
        <v>0</v>
      </c>
      <c r="AR52" s="55">
        <v>0</v>
      </c>
      <c r="AS52" s="55">
        <v>825.5</v>
      </c>
      <c r="AT52" s="55">
        <v>0</v>
      </c>
      <c r="AU52" s="55"/>
      <c r="AV52" s="53">
        <v>0</v>
      </c>
      <c r="AW52" s="53">
        <v>0</v>
      </c>
      <c r="AX52" s="53"/>
      <c r="AY52" s="53"/>
      <c r="AZ52" s="53"/>
      <c r="BA52" s="53"/>
      <c r="BB52" s="588"/>
      <c r="BC52" s="53"/>
      <c r="BD52" s="53"/>
      <c r="BE52" s="53"/>
      <c r="BF52" s="53"/>
      <c r="BG52" s="1040"/>
      <c r="BH52" s="1040"/>
      <c r="BI52" s="1040"/>
      <c r="BJ52" s="1040"/>
    </row>
    <row r="53" spans="1:71" ht="14.1" customHeight="1">
      <c r="A53" s="1192"/>
      <c r="B53" s="572"/>
      <c r="C53" s="572"/>
      <c r="D53" s="572"/>
      <c r="E53" s="572"/>
      <c r="F53" s="572"/>
      <c r="G53" s="572"/>
      <c r="H53" s="572"/>
      <c r="I53" s="572"/>
      <c r="J53" s="572"/>
      <c r="K53" s="572"/>
      <c r="L53" s="505"/>
      <c r="M53" s="505"/>
      <c r="N53" s="505"/>
      <c r="O53" s="505"/>
      <c r="P53" s="505"/>
      <c r="Q53" s="505"/>
      <c r="R53" s="505"/>
      <c r="S53" s="505"/>
      <c r="T53" s="505"/>
      <c r="U53" s="505"/>
      <c r="V53" s="505"/>
      <c r="W53" s="505"/>
      <c r="X53" s="505"/>
      <c r="Y53" s="505"/>
      <c r="Z53" s="505"/>
      <c r="AA53" s="505"/>
      <c r="AB53" s="505"/>
      <c r="AC53" s="505"/>
      <c r="AD53" s="505"/>
      <c r="AE53" s="505"/>
      <c r="AF53" s="505"/>
      <c r="AG53" s="505"/>
      <c r="AH53" s="505"/>
      <c r="AI53" s="505"/>
      <c r="AJ53" s="505"/>
      <c r="AK53" s="505"/>
      <c r="AL53" s="505"/>
      <c r="AM53" s="505"/>
      <c r="AN53" s="52"/>
      <c r="AO53" s="52"/>
      <c r="AP53" s="52"/>
      <c r="AQ53" s="52"/>
      <c r="AR53" s="52"/>
      <c r="AS53" s="52"/>
      <c r="AT53" s="52"/>
      <c r="AU53" s="52"/>
      <c r="AV53" s="56"/>
      <c r="AW53" s="53"/>
      <c r="AX53" s="53"/>
      <c r="AY53" s="53"/>
      <c r="AZ53" s="53"/>
      <c r="BA53" s="53"/>
      <c r="BB53" s="588"/>
      <c r="BC53" s="53"/>
      <c r="BD53" s="53"/>
      <c r="BE53" s="53"/>
      <c r="BF53" s="53"/>
      <c r="BG53" s="1040"/>
      <c r="BH53" s="1040"/>
      <c r="BI53" s="1040"/>
      <c r="BJ53" s="1040"/>
    </row>
    <row r="54" spans="1:71" s="51" customFormat="1" ht="14.1" customHeight="1">
      <c r="A54" s="1187" t="s">
        <v>103</v>
      </c>
      <c r="B54" s="572">
        <v>0</v>
      </c>
      <c r="C54" s="572">
        <v>0</v>
      </c>
      <c r="D54" s="572">
        <v>0</v>
      </c>
      <c r="E54" s="572">
        <v>0</v>
      </c>
      <c r="F54" s="572">
        <v>0</v>
      </c>
      <c r="G54" s="572">
        <v>0</v>
      </c>
      <c r="H54" s="572">
        <v>0</v>
      </c>
      <c r="I54" s="572">
        <v>0</v>
      </c>
      <c r="J54" s="572">
        <v>0</v>
      </c>
      <c r="K54" s="572">
        <v>0</v>
      </c>
      <c r="L54" s="572">
        <v>1.1000000000000001</v>
      </c>
      <c r="M54" s="572">
        <v>1.1000000000000001</v>
      </c>
      <c r="N54" s="572">
        <v>1.1000000000000001</v>
      </c>
      <c r="O54" s="572">
        <v>5.0999999999999996</v>
      </c>
      <c r="P54" s="572">
        <v>5.0999999999999996</v>
      </c>
      <c r="Q54" s="572">
        <v>15.1</v>
      </c>
      <c r="R54" s="572">
        <v>15.1</v>
      </c>
      <c r="S54" s="572">
        <v>92.5</v>
      </c>
      <c r="T54" s="572">
        <v>29.2</v>
      </c>
      <c r="U54" s="572">
        <v>187.2</v>
      </c>
      <c r="V54" s="572">
        <v>226.8</v>
      </c>
      <c r="W54" s="572">
        <v>265.5</v>
      </c>
      <c r="X54" s="572">
        <v>273.39999999999998</v>
      </c>
      <c r="Y54" s="572">
        <v>311.39999999999998</v>
      </c>
      <c r="Z54" s="572">
        <v>337.8</v>
      </c>
      <c r="AA54" s="572">
        <v>360.7</v>
      </c>
      <c r="AB54" s="572">
        <v>362.4</v>
      </c>
      <c r="AC54" s="572">
        <v>542.6</v>
      </c>
      <c r="AD54" s="572">
        <v>643.70000000000005</v>
      </c>
      <c r="AE54" s="572">
        <v>644.9</v>
      </c>
      <c r="AF54" s="572">
        <v>670.4</v>
      </c>
      <c r="AG54" s="572">
        <v>746.4</v>
      </c>
      <c r="AH54" s="572">
        <v>1491.6</v>
      </c>
      <c r="AI54" s="572">
        <v>3100</v>
      </c>
      <c r="AJ54" s="572">
        <v>2941.01701559</v>
      </c>
      <c r="AK54" s="572">
        <v>3159.7362168199998</v>
      </c>
      <c r="AL54" s="572">
        <v>3267.0179098400004</v>
      </c>
      <c r="AM54" s="572">
        <v>5915.9689441399996</v>
      </c>
      <c r="AN54" s="49">
        <v>4580.1335348699995</v>
      </c>
      <c r="AO54" s="49">
        <v>4568.1316719699998</v>
      </c>
      <c r="AP54" s="49">
        <v>4880.6660653399995</v>
      </c>
      <c r="AQ54" s="49">
        <v>6330.0130699900001</v>
      </c>
      <c r="AR54" s="49">
        <v>5488.2</v>
      </c>
      <c r="AS54" s="49">
        <v>6877.88</v>
      </c>
      <c r="AT54" s="49">
        <v>11343.50657596</v>
      </c>
      <c r="AU54" s="49">
        <v>11626.7</v>
      </c>
      <c r="AV54" s="50">
        <v>25447.457662569999</v>
      </c>
      <c r="AW54" s="50">
        <v>228606.67397045001</v>
      </c>
      <c r="AX54" s="50">
        <v>252730.09256043</v>
      </c>
      <c r="AY54" s="50">
        <v>306197.24134278996</v>
      </c>
      <c r="AZ54" s="50">
        <v>328703.97020626999</v>
      </c>
      <c r="BA54" s="50">
        <v>438242.69573824998</v>
      </c>
      <c r="BB54" s="348">
        <v>536524.17943091993</v>
      </c>
      <c r="BC54" s="50">
        <v>423033.22609397996</v>
      </c>
      <c r="BD54" s="50">
        <v>360895.22868634004</v>
      </c>
      <c r="BE54" s="50">
        <v>529313.98334132996</v>
      </c>
      <c r="BF54" s="50">
        <v>591717.67966318002</v>
      </c>
      <c r="BG54" s="1039">
        <v>397171.95011521998</v>
      </c>
      <c r="BH54" s="1039">
        <v>706604.26214670995</v>
      </c>
      <c r="BI54" s="1039">
        <v>850436.58510208991</v>
      </c>
      <c r="BJ54" s="1039">
        <v>4539477.42778295</v>
      </c>
      <c r="BK54" s="54"/>
      <c r="BL54" s="54"/>
      <c r="BM54" s="54"/>
      <c r="BN54" s="54"/>
      <c r="BO54" s="54"/>
      <c r="BP54" s="54"/>
      <c r="BQ54" s="54"/>
      <c r="BR54" s="54"/>
      <c r="BS54" s="54"/>
    </row>
    <row r="55" spans="1:71" ht="14.1" customHeight="1">
      <c r="A55" s="1190" t="s">
        <v>104</v>
      </c>
      <c r="B55" s="572">
        <v>0</v>
      </c>
      <c r="C55" s="572">
        <v>0</v>
      </c>
      <c r="D55" s="572">
        <v>0</v>
      </c>
      <c r="E55" s="572">
        <v>0</v>
      </c>
      <c r="F55" s="572">
        <v>0</v>
      </c>
      <c r="G55" s="572">
        <v>0</v>
      </c>
      <c r="H55" s="572">
        <v>0</v>
      </c>
      <c r="I55" s="572">
        <v>0</v>
      </c>
      <c r="J55" s="572">
        <v>0</v>
      </c>
      <c r="K55" s="572">
        <v>0</v>
      </c>
      <c r="L55" s="572">
        <v>0</v>
      </c>
      <c r="M55" s="572">
        <v>0</v>
      </c>
      <c r="N55" s="572">
        <v>0</v>
      </c>
      <c r="O55" s="572">
        <v>0</v>
      </c>
      <c r="P55" s="572">
        <v>0</v>
      </c>
      <c r="Q55" s="572">
        <v>0</v>
      </c>
      <c r="R55" s="572">
        <v>0</v>
      </c>
      <c r="S55" s="572">
        <v>0</v>
      </c>
      <c r="T55" s="572">
        <v>0</v>
      </c>
      <c r="U55" s="572">
        <v>0</v>
      </c>
      <c r="V55" s="572">
        <v>0</v>
      </c>
      <c r="W55" s="505">
        <v>0</v>
      </c>
      <c r="X55" s="505">
        <v>0</v>
      </c>
      <c r="Y55" s="505">
        <v>0</v>
      </c>
      <c r="Z55" s="505">
        <v>0</v>
      </c>
      <c r="AA55" s="505">
        <v>0</v>
      </c>
      <c r="AB55" s="505">
        <v>0</v>
      </c>
      <c r="AC55" s="505">
        <v>0</v>
      </c>
      <c r="AD55" s="505">
        <v>0</v>
      </c>
      <c r="AE55" s="505">
        <v>0</v>
      </c>
      <c r="AF55" s="505">
        <v>0</v>
      </c>
      <c r="AG55" s="505">
        <v>0</v>
      </c>
      <c r="AH55" s="505">
        <v>479.2</v>
      </c>
      <c r="AI55" s="505">
        <v>531.6</v>
      </c>
      <c r="AJ55" s="505">
        <v>554.58802821000006</v>
      </c>
      <c r="AK55" s="505">
        <v>588.28678160000004</v>
      </c>
      <c r="AL55" s="505">
        <v>588.28678160000004</v>
      </c>
      <c r="AM55" s="505">
        <v>588.28678160000004</v>
      </c>
      <c r="AN55" s="52">
        <v>726.20228605999989</v>
      </c>
      <c r="AO55" s="52">
        <v>726.20228605999989</v>
      </c>
      <c r="AP55" s="52">
        <v>892.01208605999989</v>
      </c>
      <c r="AQ55" s="52">
        <v>1892.01208606</v>
      </c>
      <c r="AR55" s="52">
        <v>3700.2</v>
      </c>
      <c r="AS55" s="52">
        <v>6877.88</v>
      </c>
      <c r="AT55" s="52">
        <v>9493.8271020499997</v>
      </c>
      <c r="AU55" s="52">
        <v>9493.7999999999993</v>
      </c>
      <c r="AV55" s="53">
        <v>0</v>
      </c>
      <c r="AW55" s="53">
        <v>0</v>
      </c>
      <c r="AX55" s="53"/>
      <c r="AY55" s="53"/>
      <c r="AZ55" s="53"/>
      <c r="BA55" s="53"/>
      <c r="BB55" s="588"/>
      <c r="BC55" s="53"/>
      <c r="BD55" s="53"/>
      <c r="BE55" s="53"/>
      <c r="BF55" s="53"/>
      <c r="BG55" s="1040"/>
      <c r="BH55" s="1040"/>
      <c r="BI55" s="1040"/>
      <c r="BJ55" s="1040"/>
      <c r="BK55" s="51"/>
      <c r="BL55" s="51"/>
      <c r="BM55" s="51"/>
      <c r="BN55" s="51"/>
      <c r="BO55" s="51"/>
      <c r="BP55" s="51"/>
      <c r="BQ55" s="51"/>
      <c r="BR55" s="51"/>
      <c r="BS55" s="51"/>
    </row>
    <row r="56" spans="1:71" ht="14.1" customHeight="1">
      <c r="A56" s="1190" t="s">
        <v>105</v>
      </c>
      <c r="B56" s="572">
        <v>0</v>
      </c>
      <c r="C56" s="572">
        <v>0</v>
      </c>
      <c r="D56" s="572">
        <v>0</v>
      </c>
      <c r="E56" s="572">
        <v>0</v>
      </c>
      <c r="F56" s="572">
        <v>0</v>
      </c>
      <c r="G56" s="572">
        <v>0</v>
      </c>
      <c r="H56" s="572">
        <v>0</v>
      </c>
      <c r="I56" s="572">
        <v>0</v>
      </c>
      <c r="J56" s="572">
        <v>0</v>
      </c>
      <c r="K56" s="572">
        <v>0</v>
      </c>
      <c r="L56" s="572">
        <v>1.1000000000000001</v>
      </c>
      <c r="M56" s="572">
        <v>1.1000000000000001</v>
      </c>
      <c r="N56" s="572">
        <v>1.1000000000000001</v>
      </c>
      <c r="O56" s="572">
        <v>5.0999999999999996</v>
      </c>
      <c r="P56" s="572">
        <v>5.0999999999999996</v>
      </c>
      <c r="Q56" s="572">
        <v>15.1</v>
      </c>
      <c r="R56" s="572">
        <v>15.1</v>
      </c>
      <c r="S56" s="572">
        <v>92.5</v>
      </c>
      <c r="T56" s="572">
        <v>29.2</v>
      </c>
      <c r="U56" s="572">
        <v>187.2</v>
      </c>
      <c r="V56" s="572">
        <v>226.8</v>
      </c>
      <c r="W56" s="505">
        <v>265.5</v>
      </c>
      <c r="X56" s="505">
        <v>273.39999999999998</v>
      </c>
      <c r="Y56" s="505">
        <v>311.39999999999998</v>
      </c>
      <c r="Z56" s="505">
        <v>337.8</v>
      </c>
      <c r="AA56" s="505">
        <v>360.7</v>
      </c>
      <c r="AB56" s="505">
        <v>362.4</v>
      </c>
      <c r="AC56" s="505">
        <v>542.6</v>
      </c>
      <c r="AD56" s="505">
        <v>643.70000000000005</v>
      </c>
      <c r="AE56" s="505">
        <v>0</v>
      </c>
      <c r="AF56" s="505">
        <v>0</v>
      </c>
      <c r="AG56" s="505">
        <v>0</v>
      </c>
      <c r="AH56" s="505">
        <v>1012.4</v>
      </c>
      <c r="AI56" s="505">
        <v>25688.400000000001</v>
      </c>
      <c r="AJ56" s="505">
        <v>2386.4289873799999</v>
      </c>
      <c r="AK56" s="505">
        <v>2571.4494352199999</v>
      </c>
      <c r="AL56" s="505">
        <v>2678.7311282400001</v>
      </c>
      <c r="AM56" s="505">
        <v>5327.6821625399998</v>
      </c>
      <c r="AN56" s="52">
        <v>3853.9312488099999</v>
      </c>
      <c r="AO56" s="52">
        <v>3841.9293859099998</v>
      </c>
      <c r="AP56" s="52">
        <v>3988.6539792799999</v>
      </c>
      <c r="AQ56" s="52">
        <v>4438.0009839300001</v>
      </c>
      <c r="AR56" s="52">
        <v>1788</v>
      </c>
      <c r="AS56" s="52">
        <v>0</v>
      </c>
      <c r="AT56" s="52">
        <v>1849.6794739100003</v>
      </c>
      <c r="AU56" s="52">
        <v>2132.9</v>
      </c>
      <c r="AV56" s="53">
        <v>25447.457662569999</v>
      </c>
      <c r="AW56" s="53">
        <v>228606.67397045001</v>
      </c>
      <c r="AX56" s="53">
        <v>252730.09256043</v>
      </c>
      <c r="AY56" s="53">
        <v>306197.24134278996</v>
      </c>
      <c r="AZ56" s="53">
        <v>328703.97020626999</v>
      </c>
      <c r="BA56" s="53">
        <v>438242.69573824998</v>
      </c>
      <c r="BB56" s="588">
        <v>536524.17943091993</v>
      </c>
      <c r="BC56" s="53">
        <v>423033.22609397996</v>
      </c>
      <c r="BD56" s="53">
        <v>360895.22868634004</v>
      </c>
      <c r="BE56" s="53">
        <v>529313.98334132996</v>
      </c>
      <c r="BF56" s="53">
        <v>591717.67966318002</v>
      </c>
      <c r="BG56" s="1040">
        <v>397171.95011521998</v>
      </c>
      <c r="BH56" s="1040">
        <v>706604.26214670995</v>
      </c>
      <c r="BI56" s="1040">
        <v>850436.58510208991</v>
      </c>
      <c r="BJ56" s="1040">
        <v>4539477.42778295</v>
      </c>
    </row>
    <row r="57" spans="1:71" ht="15" customHeight="1">
      <c r="A57" s="1191" t="s">
        <v>1108</v>
      </c>
      <c r="B57" s="572">
        <v>0</v>
      </c>
      <c r="C57" s="572">
        <v>0</v>
      </c>
      <c r="D57" s="572">
        <v>0</v>
      </c>
      <c r="E57" s="572">
        <v>0</v>
      </c>
      <c r="F57" s="572">
        <v>0</v>
      </c>
      <c r="G57" s="572">
        <v>0</v>
      </c>
      <c r="H57" s="572">
        <v>0</v>
      </c>
      <c r="I57" s="572">
        <v>0</v>
      </c>
      <c r="J57" s="572">
        <v>0</v>
      </c>
      <c r="K57" s="572">
        <v>0</v>
      </c>
      <c r="L57" s="505">
        <v>0</v>
      </c>
      <c r="M57" s="505">
        <v>0</v>
      </c>
      <c r="N57" s="505">
        <v>0</v>
      </c>
      <c r="O57" s="505">
        <v>0</v>
      </c>
      <c r="P57" s="505">
        <v>0</v>
      </c>
      <c r="Q57" s="505">
        <v>0</v>
      </c>
      <c r="R57" s="505">
        <v>0</v>
      </c>
      <c r="S57" s="505">
        <v>0</v>
      </c>
      <c r="T57" s="505">
        <v>0</v>
      </c>
      <c r="U57" s="505">
        <v>0</v>
      </c>
      <c r="V57" s="505">
        <v>0</v>
      </c>
      <c r="W57" s="505">
        <v>0</v>
      </c>
      <c r="X57" s="505">
        <v>0</v>
      </c>
      <c r="Y57" s="505">
        <v>0</v>
      </c>
      <c r="Z57" s="505">
        <v>0</v>
      </c>
      <c r="AA57" s="505">
        <v>0</v>
      </c>
      <c r="AB57" s="505">
        <v>0</v>
      </c>
      <c r="AC57" s="505">
        <v>0</v>
      </c>
      <c r="AD57" s="505">
        <v>0</v>
      </c>
      <c r="AE57" s="505">
        <v>0</v>
      </c>
      <c r="AF57" s="505">
        <v>0</v>
      </c>
      <c r="AG57" s="505">
        <v>0</v>
      </c>
      <c r="AH57" s="505">
        <v>65.3</v>
      </c>
      <c r="AI57" s="505">
        <v>82.1</v>
      </c>
      <c r="AJ57" s="505">
        <v>8.9518746700000005</v>
      </c>
      <c r="AK57" s="505">
        <v>40.533289979999999</v>
      </c>
      <c r="AL57" s="505">
        <v>4.6457230000000002E-2</v>
      </c>
      <c r="AM57" s="505">
        <v>2038.3331457699999</v>
      </c>
      <c r="AN57" s="52">
        <v>0.43823035999999999</v>
      </c>
      <c r="AO57" s="52">
        <v>0.23232763000000001</v>
      </c>
      <c r="AP57" s="52">
        <v>0</v>
      </c>
      <c r="AQ57" s="55">
        <v>0</v>
      </c>
      <c r="AR57" s="55">
        <v>1788</v>
      </c>
      <c r="AS57" s="55">
        <v>0</v>
      </c>
      <c r="AT57" s="55">
        <v>1849.6794729100002</v>
      </c>
      <c r="AU57" s="55">
        <v>2132.9</v>
      </c>
      <c r="AV57" s="53">
        <v>0</v>
      </c>
      <c r="AW57" s="53">
        <v>0</v>
      </c>
      <c r="AX57" s="53"/>
      <c r="AY57" s="53"/>
      <c r="AZ57" s="53"/>
      <c r="BA57" s="53"/>
      <c r="BB57" s="588"/>
      <c r="BC57" s="53"/>
      <c r="BD57" s="53"/>
      <c r="BE57" s="53"/>
      <c r="BF57" s="53"/>
      <c r="BG57" s="1040"/>
      <c r="BH57" s="1040"/>
      <c r="BI57" s="1040"/>
      <c r="BJ57" s="1040"/>
    </row>
    <row r="58" spans="1:71" ht="14.1" customHeight="1">
      <c r="A58" s="1191" t="s">
        <v>106</v>
      </c>
      <c r="B58" s="572">
        <v>0</v>
      </c>
      <c r="C58" s="572">
        <v>0</v>
      </c>
      <c r="D58" s="572">
        <v>0</v>
      </c>
      <c r="E58" s="572">
        <v>0</v>
      </c>
      <c r="F58" s="572">
        <v>0</v>
      </c>
      <c r="G58" s="572">
        <v>0</v>
      </c>
      <c r="H58" s="572">
        <v>0</v>
      </c>
      <c r="I58" s="572">
        <v>0</v>
      </c>
      <c r="J58" s="572">
        <v>0</v>
      </c>
      <c r="K58" s="572">
        <v>0</v>
      </c>
      <c r="L58" s="505">
        <v>1.1000000000000001</v>
      </c>
      <c r="M58" s="505">
        <v>1.1000000000000001</v>
      </c>
      <c r="N58" s="505">
        <v>1.1000000000000001</v>
      </c>
      <c r="O58" s="505">
        <v>5.0999999999999996</v>
      </c>
      <c r="P58" s="505">
        <v>5.0999999999999996</v>
      </c>
      <c r="Q58" s="505">
        <v>15.1</v>
      </c>
      <c r="R58" s="505">
        <v>15.1</v>
      </c>
      <c r="S58" s="505">
        <v>92.5</v>
      </c>
      <c r="T58" s="505">
        <v>29.2</v>
      </c>
      <c r="U58" s="505">
        <v>187.2</v>
      </c>
      <c r="V58" s="505">
        <v>226.8</v>
      </c>
      <c r="W58" s="505">
        <v>265.5</v>
      </c>
      <c r="X58" s="505">
        <v>273.39999999999998</v>
      </c>
      <c r="Y58" s="505">
        <v>311.39999999999998</v>
      </c>
      <c r="Z58" s="505">
        <v>337.8</v>
      </c>
      <c r="AA58" s="505">
        <v>360.7</v>
      </c>
      <c r="AB58" s="505">
        <v>362.4</v>
      </c>
      <c r="AC58" s="505">
        <v>542.6</v>
      </c>
      <c r="AD58" s="505">
        <v>643.70000000000005</v>
      </c>
      <c r="AE58" s="505">
        <v>644.9</v>
      </c>
      <c r="AF58" s="505">
        <v>670.4</v>
      </c>
      <c r="AG58" s="505">
        <v>746.4</v>
      </c>
      <c r="AH58" s="505">
        <v>922</v>
      </c>
      <c r="AI58" s="505">
        <v>1122</v>
      </c>
      <c r="AJ58" s="505">
        <v>2372</v>
      </c>
      <c r="AK58" s="505">
        <v>2522</v>
      </c>
      <c r="AL58" s="505">
        <v>2672</v>
      </c>
      <c r="AM58" s="505">
        <v>3212</v>
      </c>
      <c r="AN58" s="52">
        <v>3835</v>
      </c>
      <c r="AO58" s="52">
        <v>3835</v>
      </c>
      <c r="AP58" s="52">
        <v>3988</v>
      </c>
      <c r="AQ58" s="52">
        <v>4438</v>
      </c>
      <c r="AR58" s="52">
        <v>0</v>
      </c>
      <c r="AS58" s="52">
        <v>0</v>
      </c>
      <c r="AT58" s="52">
        <v>0</v>
      </c>
      <c r="AU58" s="52">
        <v>0</v>
      </c>
      <c r="AV58" s="53">
        <v>0</v>
      </c>
      <c r="AW58" s="53">
        <v>0</v>
      </c>
      <c r="AX58" s="53"/>
      <c r="AY58" s="53"/>
      <c r="AZ58" s="53"/>
      <c r="BA58" s="53"/>
      <c r="BB58" s="588"/>
      <c r="BC58" s="53"/>
      <c r="BD58" s="53"/>
      <c r="BE58" s="53"/>
      <c r="BF58" s="53"/>
      <c r="BG58" s="1040"/>
      <c r="BH58" s="1040"/>
      <c r="BI58" s="1040"/>
      <c r="BJ58" s="1040"/>
    </row>
    <row r="59" spans="1:71" ht="14.1" customHeight="1">
      <c r="A59" s="1191" t="s">
        <v>107</v>
      </c>
      <c r="B59" s="572">
        <v>0</v>
      </c>
      <c r="C59" s="572">
        <v>0</v>
      </c>
      <c r="D59" s="572">
        <v>0</v>
      </c>
      <c r="E59" s="572">
        <v>0</v>
      </c>
      <c r="F59" s="572">
        <v>0</v>
      </c>
      <c r="G59" s="572">
        <v>0</v>
      </c>
      <c r="H59" s="572">
        <v>0</v>
      </c>
      <c r="I59" s="572">
        <v>0</v>
      </c>
      <c r="J59" s="572">
        <v>0</v>
      </c>
      <c r="K59" s="572">
        <v>0</v>
      </c>
      <c r="L59" s="505">
        <v>0</v>
      </c>
      <c r="M59" s="505">
        <v>0</v>
      </c>
      <c r="N59" s="505">
        <v>0</v>
      </c>
      <c r="O59" s="505">
        <v>0</v>
      </c>
      <c r="P59" s="505">
        <v>0</v>
      </c>
      <c r="Q59" s="505">
        <v>0</v>
      </c>
      <c r="R59" s="505">
        <v>0</v>
      </c>
      <c r="S59" s="505">
        <v>0</v>
      </c>
      <c r="T59" s="505">
        <v>0</v>
      </c>
      <c r="U59" s="505">
        <v>0</v>
      </c>
      <c r="V59" s="505">
        <v>0</v>
      </c>
      <c r="W59" s="505">
        <v>0</v>
      </c>
      <c r="X59" s="505">
        <v>0</v>
      </c>
      <c r="Y59" s="505">
        <v>0</v>
      </c>
      <c r="Z59" s="505">
        <v>0</v>
      </c>
      <c r="AA59" s="505">
        <v>0</v>
      </c>
      <c r="AB59" s="505">
        <v>0</v>
      </c>
      <c r="AC59" s="505">
        <v>0</v>
      </c>
      <c r="AD59" s="505">
        <v>0</v>
      </c>
      <c r="AE59" s="505">
        <v>0</v>
      </c>
      <c r="AF59" s="505">
        <v>0</v>
      </c>
      <c r="AG59" s="505">
        <v>0</v>
      </c>
      <c r="AH59" s="505">
        <v>25</v>
      </c>
      <c r="AI59" s="505">
        <v>1364.3</v>
      </c>
      <c r="AJ59" s="505">
        <v>5.4771127100000001</v>
      </c>
      <c r="AK59" s="505">
        <v>8.9161452400000005</v>
      </c>
      <c r="AL59" s="505">
        <v>6.6846710099999997</v>
      </c>
      <c r="AM59" s="505">
        <v>77.349016769999992</v>
      </c>
      <c r="AN59" s="52">
        <v>18.493018450000001</v>
      </c>
      <c r="AO59" s="52">
        <v>6.6970582800000003</v>
      </c>
      <c r="AP59" s="52">
        <v>0.65397928000000005</v>
      </c>
      <c r="AQ59" s="58">
        <v>9.8393000000000005E-4</v>
      </c>
      <c r="AR59" s="58">
        <v>0</v>
      </c>
      <c r="AS59" s="58">
        <v>0</v>
      </c>
      <c r="AT59" s="58">
        <v>9.9999999999999995E-7</v>
      </c>
      <c r="AU59" s="58">
        <v>0</v>
      </c>
      <c r="AV59" s="53">
        <v>0</v>
      </c>
      <c r="AW59" s="53">
        <v>0</v>
      </c>
      <c r="AX59" s="53"/>
      <c r="AY59" s="53"/>
      <c r="AZ59" s="53"/>
      <c r="BA59" s="53"/>
      <c r="BB59" s="588"/>
      <c r="BC59" s="53"/>
      <c r="BD59" s="53"/>
      <c r="BE59" s="53"/>
      <c r="BF59" s="53"/>
      <c r="BG59" s="1040"/>
      <c r="BH59" s="1040"/>
      <c r="BI59" s="1040"/>
      <c r="BJ59" s="1040"/>
    </row>
    <row r="60" spans="1:71" ht="14.1" customHeight="1">
      <c r="A60" s="1189"/>
      <c r="B60" s="572"/>
      <c r="C60" s="572"/>
      <c r="D60" s="572"/>
      <c r="E60" s="572"/>
      <c r="F60" s="572"/>
      <c r="G60" s="572"/>
      <c r="H60" s="572"/>
      <c r="I60" s="572"/>
      <c r="J60" s="572"/>
      <c r="K60" s="572"/>
      <c r="L60" s="505"/>
      <c r="M60" s="505"/>
      <c r="N60" s="505"/>
      <c r="O60" s="505"/>
      <c r="P60" s="505"/>
      <c r="Q60" s="505"/>
      <c r="R60" s="505"/>
      <c r="S60" s="505"/>
      <c r="T60" s="505"/>
      <c r="U60" s="505"/>
      <c r="V60" s="505"/>
      <c r="W60" s="505"/>
      <c r="X60" s="505"/>
      <c r="Y60" s="505"/>
      <c r="Z60" s="505"/>
      <c r="AA60" s="505"/>
      <c r="AB60" s="505"/>
      <c r="AC60" s="505"/>
      <c r="AD60" s="505"/>
      <c r="AE60" s="505"/>
      <c r="AF60" s="505"/>
      <c r="AG60" s="505"/>
      <c r="AH60" s="505"/>
      <c r="AI60" s="505"/>
      <c r="AJ60" s="505"/>
      <c r="AK60" s="505"/>
      <c r="AL60" s="505"/>
      <c r="AM60" s="505"/>
      <c r="AN60" s="52"/>
      <c r="AO60" s="52"/>
      <c r="AP60" s="52"/>
      <c r="AQ60" s="52"/>
      <c r="AR60" s="52"/>
      <c r="AS60" s="52"/>
      <c r="AT60" s="52"/>
      <c r="AU60" s="52"/>
      <c r="AV60" s="56"/>
      <c r="AW60" s="53"/>
      <c r="AX60" s="53"/>
      <c r="AY60" s="53"/>
      <c r="AZ60" s="53"/>
      <c r="BA60" s="53"/>
      <c r="BB60" s="588"/>
      <c r="BC60" s="53"/>
      <c r="BD60" s="53"/>
      <c r="BE60" s="53"/>
      <c r="BF60" s="53"/>
      <c r="BG60" s="1040"/>
      <c r="BH60" s="1040"/>
      <c r="BI60" s="1040"/>
      <c r="BJ60" s="1040"/>
    </row>
    <row r="61" spans="1:71" s="51" customFormat="1" ht="14.1" customHeight="1">
      <c r="A61" s="1187" t="s">
        <v>108</v>
      </c>
      <c r="B61" s="572">
        <v>2.9340000000000002</v>
      </c>
      <c r="C61" s="572">
        <v>2.8780000000000001</v>
      </c>
      <c r="D61" s="572">
        <v>3.1259999999999999</v>
      </c>
      <c r="E61" s="572">
        <v>3.1259999999999999</v>
      </c>
      <c r="F61" s="572">
        <v>5.1040000000000001</v>
      </c>
      <c r="G61" s="572">
        <v>4.9740000000000002</v>
      </c>
      <c r="H61" s="572">
        <v>5.5</v>
      </c>
      <c r="I61" s="572">
        <v>6.6740000000000004</v>
      </c>
      <c r="J61" s="572">
        <v>5.7759999999999998</v>
      </c>
      <c r="K61" s="572">
        <v>4.49</v>
      </c>
      <c r="L61" s="572">
        <v>2.7</v>
      </c>
      <c r="M61" s="572">
        <v>4.9000000000000004</v>
      </c>
      <c r="N61" s="572">
        <v>4.5</v>
      </c>
      <c r="O61" s="572">
        <v>19.3</v>
      </c>
      <c r="P61" s="572">
        <v>5.6</v>
      </c>
      <c r="Q61" s="572">
        <v>84.1</v>
      </c>
      <c r="R61" s="572">
        <v>181.2</v>
      </c>
      <c r="S61" s="572">
        <v>107.8</v>
      </c>
      <c r="T61" s="572">
        <v>323</v>
      </c>
      <c r="U61" s="572">
        <v>245.7</v>
      </c>
      <c r="V61" s="572">
        <v>271.2</v>
      </c>
      <c r="W61" s="572">
        <v>305.5</v>
      </c>
      <c r="X61" s="572">
        <v>551.20000000000005</v>
      </c>
      <c r="Y61" s="572">
        <v>592.1</v>
      </c>
      <c r="Z61" s="572">
        <v>808.4</v>
      </c>
      <c r="AA61" s="572">
        <v>2157.6999999999998</v>
      </c>
      <c r="AB61" s="572">
        <v>4901.1000000000004</v>
      </c>
      <c r="AC61" s="572">
        <v>8725.7999999999993</v>
      </c>
      <c r="AD61" s="572">
        <v>29440.3</v>
      </c>
      <c r="AE61" s="572">
        <v>42515.199999999997</v>
      </c>
      <c r="AF61" s="572">
        <v>48126.8</v>
      </c>
      <c r="AG61" s="572">
        <v>53621.8</v>
      </c>
      <c r="AH61" s="572">
        <v>78121.600000000006</v>
      </c>
      <c r="AI61" s="572">
        <v>98243.3</v>
      </c>
      <c r="AJ61" s="572">
        <v>105734.25984086</v>
      </c>
      <c r="AK61" s="572">
        <v>140494.93721881</v>
      </c>
      <c r="AL61" s="572">
        <v>115687.00730215007</v>
      </c>
      <c r="AM61" s="572">
        <v>207631.93759691995</v>
      </c>
      <c r="AN61" s="49">
        <v>191603.23244579008</v>
      </c>
      <c r="AO61" s="49">
        <v>296771.23479969002</v>
      </c>
      <c r="AP61" s="49">
        <v>374245.8026049601</v>
      </c>
      <c r="AQ61" s="49">
        <v>124040.54647302006</v>
      </c>
      <c r="AR61" s="50">
        <v>151227</v>
      </c>
      <c r="AS61" s="50">
        <v>489986.30000000005</v>
      </c>
      <c r="AT61" s="50">
        <v>712472.97254138987</v>
      </c>
      <c r="AU61" s="50">
        <v>426060.995</v>
      </c>
      <c r="AV61" s="50">
        <v>3592980.9983387399</v>
      </c>
      <c r="AW61" s="50">
        <v>1561058.3521819001</v>
      </c>
      <c r="AX61" s="50">
        <v>1898214.03828222</v>
      </c>
      <c r="AY61" s="50">
        <v>2341849.1367766201</v>
      </c>
      <c r="AZ61" s="50">
        <v>2291423.3211780302</v>
      </c>
      <c r="BA61" s="50">
        <v>1674646.6337288199</v>
      </c>
      <c r="BB61" s="348">
        <v>872266.30748004001</v>
      </c>
      <c r="BC61" s="50">
        <v>1025524.6257140799</v>
      </c>
      <c r="BD61" s="50">
        <v>1115677.6773363401</v>
      </c>
      <c r="BE61" s="50">
        <v>1152945.5241945898</v>
      </c>
      <c r="BF61" s="50">
        <v>1293980.1644242201</v>
      </c>
      <c r="BG61" s="1039">
        <v>1932296.6584795397</v>
      </c>
      <c r="BH61" s="1039">
        <v>3469322.3109510499</v>
      </c>
      <c r="BI61" s="1039">
        <v>4752232.7720546294</v>
      </c>
      <c r="BJ61" s="1039">
        <v>4878098.3538840096</v>
      </c>
      <c r="BK61" s="54"/>
      <c r="BL61" s="54"/>
      <c r="BM61" s="54"/>
      <c r="BN61" s="54"/>
      <c r="BO61" s="54"/>
      <c r="BP61" s="54"/>
      <c r="BQ61" s="54"/>
      <c r="BR61" s="54"/>
      <c r="BS61" s="54"/>
    </row>
    <row r="62" spans="1:71" ht="14.1" customHeight="1">
      <c r="A62" s="1190" t="s">
        <v>109</v>
      </c>
      <c r="B62" s="572">
        <v>0</v>
      </c>
      <c r="C62" s="572">
        <v>0</v>
      </c>
      <c r="D62" s="572">
        <v>0</v>
      </c>
      <c r="E62" s="572">
        <v>0</v>
      </c>
      <c r="F62" s="572">
        <v>0</v>
      </c>
      <c r="G62" s="572">
        <v>0</v>
      </c>
      <c r="H62" s="572">
        <v>0</v>
      </c>
      <c r="I62" s="572">
        <v>0</v>
      </c>
      <c r="J62" s="572">
        <v>0</v>
      </c>
      <c r="K62" s="572">
        <v>0</v>
      </c>
      <c r="L62" s="572">
        <v>0</v>
      </c>
      <c r="M62" s="572">
        <v>0</v>
      </c>
      <c r="N62" s="572">
        <v>0</v>
      </c>
      <c r="O62" s="572">
        <v>0</v>
      </c>
      <c r="P62" s="572">
        <v>0</v>
      </c>
      <c r="Q62" s="572">
        <v>0</v>
      </c>
      <c r="R62" s="572">
        <v>0</v>
      </c>
      <c r="S62" s="572">
        <v>0</v>
      </c>
      <c r="T62" s="572">
        <v>0</v>
      </c>
      <c r="U62" s="572">
        <v>0</v>
      </c>
      <c r="V62" s="572">
        <v>0</v>
      </c>
      <c r="W62" s="505">
        <v>0</v>
      </c>
      <c r="X62" s="505">
        <v>0</v>
      </c>
      <c r="Y62" s="505">
        <v>0</v>
      </c>
      <c r="Z62" s="505">
        <v>0</v>
      </c>
      <c r="AA62" s="505">
        <v>0</v>
      </c>
      <c r="AB62" s="505">
        <v>0</v>
      </c>
      <c r="AC62" s="505">
        <v>0</v>
      </c>
      <c r="AD62" s="505">
        <v>0</v>
      </c>
      <c r="AE62" s="505">
        <v>0</v>
      </c>
      <c r="AF62" s="505">
        <v>0</v>
      </c>
      <c r="AG62" s="505">
        <v>0</v>
      </c>
      <c r="AH62" s="505">
        <v>30816.400000000001</v>
      </c>
      <c r="AI62" s="505">
        <v>38256.6</v>
      </c>
      <c r="AJ62" s="505">
        <v>38196.182076009994</v>
      </c>
      <c r="AK62" s="505">
        <v>42686.082910040001</v>
      </c>
      <c r="AL62" s="505">
        <v>39218.263658149997</v>
      </c>
      <c r="AM62" s="505">
        <v>36834.80281044999</v>
      </c>
      <c r="AN62" s="52">
        <v>36305.917827190002</v>
      </c>
      <c r="AO62" s="52">
        <v>196707.72431901001</v>
      </c>
      <c r="AP62" s="52">
        <v>200026.75690440999</v>
      </c>
      <c r="AQ62" s="52">
        <v>68137.523119430014</v>
      </c>
      <c r="AR62" s="52">
        <v>138291.79999999999</v>
      </c>
      <c r="AS62" s="52">
        <v>307903.09999999998</v>
      </c>
      <c r="AT62" s="52">
        <v>337603.30305633997</v>
      </c>
      <c r="AU62" s="52">
        <v>381230.7</v>
      </c>
      <c r="AV62" s="53">
        <v>325022.77851683996</v>
      </c>
      <c r="AW62" s="53">
        <v>337569.35071272997</v>
      </c>
      <c r="AX62" s="53">
        <v>331404.98994298</v>
      </c>
      <c r="AY62" s="53">
        <v>331404.98994298</v>
      </c>
      <c r="AZ62" s="53">
        <v>382421.72169097996</v>
      </c>
      <c r="BA62" s="53">
        <v>382421.72169097996</v>
      </c>
      <c r="BB62" s="588">
        <v>382421.72169097996</v>
      </c>
      <c r="BC62" s="53">
        <v>382421.72169097996</v>
      </c>
      <c r="BD62" s="53">
        <v>400311.88552449999</v>
      </c>
      <c r="BE62" s="53">
        <v>400311.88552449999</v>
      </c>
      <c r="BF62" s="53">
        <v>402748.25975949998</v>
      </c>
      <c r="BG62" s="1040">
        <v>402748.25975949998</v>
      </c>
      <c r="BH62" s="1040">
        <v>433754.68340664002</v>
      </c>
      <c r="BI62" s="1040">
        <v>433754.68340664002</v>
      </c>
      <c r="BJ62" s="1040">
        <v>433743.90852288</v>
      </c>
      <c r="BK62" s="51"/>
      <c r="BL62" s="51"/>
      <c r="BM62" s="51"/>
      <c r="BN62" s="51"/>
      <c r="BO62" s="51"/>
      <c r="BP62" s="51"/>
      <c r="BQ62" s="51"/>
      <c r="BR62" s="51"/>
      <c r="BS62" s="51"/>
    </row>
    <row r="63" spans="1:71" ht="14.1" customHeight="1">
      <c r="A63" s="1190" t="s">
        <v>110</v>
      </c>
      <c r="B63" s="572">
        <v>0</v>
      </c>
      <c r="C63" s="572">
        <v>0</v>
      </c>
      <c r="D63" s="572">
        <v>0</v>
      </c>
      <c r="E63" s="572">
        <v>0</v>
      </c>
      <c r="F63" s="572">
        <v>0</v>
      </c>
      <c r="G63" s="572">
        <v>0</v>
      </c>
      <c r="H63" s="572">
        <v>0</v>
      </c>
      <c r="I63" s="572">
        <v>0</v>
      </c>
      <c r="J63" s="572">
        <v>0</v>
      </c>
      <c r="K63" s="572">
        <v>0</v>
      </c>
      <c r="L63" s="572">
        <v>0</v>
      </c>
      <c r="M63" s="572">
        <v>0</v>
      </c>
      <c r="N63" s="572">
        <v>0</v>
      </c>
      <c r="O63" s="572">
        <v>0</v>
      </c>
      <c r="P63" s="572">
        <v>0</v>
      </c>
      <c r="Q63" s="572">
        <v>0</v>
      </c>
      <c r="R63" s="572">
        <v>0</v>
      </c>
      <c r="S63" s="572">
        <v>0</v>
      </c>
      <c r="T63" s="572">
        <v>0</v>
      </c>
      <c r="U63" s="572">
        <v>0</v>
      </c>
      <c r="V63" s="505">
        <v>0</v>
      </c>
      <c r="W63" s="505">
        <v>0</v>
      </c>
      <c r="X63" s="505">
        <v>0</v>
      </c>
      <c r="Y63" s="505">
        <v>0</v>
      </c>
      <c r="Z63" s="505">
        <v>0</v>
      </c>
      <c r="AA63" s="505">
        <v>0</v>
      </c>
      <c r="AB63" s="505">
        <v>0</v>
      </c>
      <c r="AC63" s="505">
        <v>0</v>
      </c>
      <c r="AD63" s="505">
        <v>0</v>
      </c>
      <c r="AE63" s="505">
        <v>0</v>
      </c>
      <c r="AF63" s="505">
        <v>0</v>
      </c>
      <c r="AG63" s="505">
        <v>0</v>
      </c>
      <c r="AH63" s="505">
        <v>30814.1</v>
      </c>
      <c r="AI63" s="505">
        <v>38249.800000000003</v>
      </c>
      <c r="AJ63" s="505">
        <v>38193.915978679994</v>
      </c>
      <c r="AK63" s="505">
        <v>42669.15379661</v>
      </c>
      <c r="AL63" s="505">
        <v>39202.442147089998</v>
      </c>
      <c r="AM63" s="505">
        <v>36819.692374279992</v>
      </c>
      <c r="AN63" s="52">
        <v>36287.66570397</v>
      </c>
      <c r="AO63" s="52">
        <v>196495.43130974</v>
      </c>
      <c r="AP63" s="52">
        <v>199982.22678073999</v>
      </c>
      <c r="AQ63" s="52">
        <v>68041.910051720013</v>
      </c>
      <c r="AR63" s="52">
        <v>138291.79999999999</v>
      </c>
      <c r="AS63" s="52">
        <v>307903.09999999998</v>
      </c>
      <c r="AT63" s="52">
        <v>337603.22884904</v>
      </c>
      <c r="AU63" s="52">
        <v>381230.7</v>
      </c>
      <c r="AV63" s="53">
        <v>325022.70430953999</v>
      </c>
      <c r="AW63" s="53">
        <v>337569.35071272997</v>
      </c>
      <c r="AX63" s="53">
        <v>331404.98994298</v>
      </c>
      <c r="AY63" s="53">
        <v>331404.98994298</v>
      </c>
      <c r="AZ63" s="53">
        <v>382421.72169097996</v>
      </c>
      <c r="BA63" s="53">
        <v>382421.72169097996</v>
      </c>
      <c r="BB63" s="588">
        <v>382421.72169097996</v>
      </c>
      <c r="BC63" s="53">
        <v>382421.72169097996</v>
      </c>
      <c r="BD63" s="53">
        <v>400311.88552449999</v>
      </c>
      <c r="BE63" s="53">
        <v>400311.88552449999</v>
      </c>
      <c r="BF63" s="53">
        <v>402748.25975949998</v>
      </c>
      <c r="BG63" s="1040">
        <v>402748.25975949998</v>
      </c>
      <c r="BH63" s="1040">
        <v>433754.68340664002</v>
      </c>
      <c r="BI63" s="1040">
        <v>433754.68340664002</v>
      </c>
      <c r="BJ63" s="1040">
        <v>433743.90852288</v>
      </c>
    </row>
    <row r="64" spans="1:71" ht="15" customHeight="1">
      <c r="A64" s="1191" t="s">
        <v>1109</v>
      </c>
      <c r="B64" s="572">
        <v>0</v>
      </c>
      <c r="C64" s="572">
        <v>0</v>
      </c>
      <c r="D64" s="572">
        <v>0</v>
      </c>
      <c r="E64" s="572">
        <v>0</v>
      </c>
      <c r="F64" s="572">
        <v>0</v>
      </c>
      <c r="G64" s="572">
        <v>0</v>
      </c>
      <c r="H64" s="572">
        <v>0</v>
      </c>
      <c r="I64" s="572">
        <v>0</v>
      </c>
      <c r="J64" s="572">
        <v>0</v>
      </c>
      <c r="K64" s="572">
        <v>0</v>
      </c>
      <c r="L64" s="572">
        <v>0</v>
      </c>
      <c r="M64" s="572">
        <v>0</v>
      </c>
      <c r="N64" s="572">
        <v>0</v>
      </c>
      <c r="O64" s="572">
        <v>0</v>
      </c>
      <c r="P64" s="572">
        <v>0</v>
      </c>
      <c r="Q64" s="572">
        <v>0</v>
      </c>
      <c r="R64" s="572">
        <v>0</v>
      </c>
      <c r="S64" s="572">
        <v>0</v>
      </c>
      <c r="T64" s="572">
        <v>0</v>
      </c>
      <c r="U64" s="572">
        <v>0</v>
      </c>
      <c r="V64" s="505">
        <v>0</v>
      </c>
      <c r="W64" s="505">
        <v>0</v>
      </c>
      <c r="X64" s="505">
        <v>0</v>
      </c>
      <c r="Y64" s="505">
        <v>0</v>
      </c>
      <c r="Z64" s="505">
        <v>0</v>
      </c>
      <c r="AA64" s="505">
        <v>0</v>
      </c>
      <c r="AB64" s="505">
        <v>0</v>
      </c>
      <c r="AC64" s="505">
        <v>0</v>
      </c>
      <c r="AD64" s="505">
        <v>0</v>
      </c>
      <c r="AE64" s="505">
        <v>0</v>
      </c>
      <c r="AF64" s="505">
        <v>0</v>
      </c>
      <c r="AG64" s="505">
        <v>0</v>
      </c>
      <c r="AH64" s="505">
        <v>621.79999999999995</v>
      </c>
      <c r="AI64" s="505">
        <v>621.79999999999995</v>
      </c>
      <c r="AJ64" s="505">
        <v>621.80993890000002</v>
      </c>
      <c r="AK64" s="505">
        <v>621.80993890000002</v>
      </c>
      <c r="AL64" s="505">
        <v>621.80993890000002</v>
      </c>
      <c r="AM64" s="505">
        <v>621.80993890000002</v>
      </c>
      <c r="AN64" s="52">
        <v>621.80993890000002</v>
      </c>
      <c r="AO64" s="52">
        <v>621.80993890000002</v>
      </c>
      <c r="AP64" s="52">
        <v>621.80993890000002</v>
      </c>
      <c r="AQ64" s="52">
        <v>621.80993890000002</v>
      </c>
      <c r="AR64" s="52">
        <v>621.79999999999995</v>
      </c>
      <c r="AS64" s="52">
        <v>621.79999999999995</v>
      </c>
      <c r="AT64" s="52">
        <v>622</v>
      </c>
      <c r="AU64" s="52">
        <v>621.79999999999995</v>
      </c>
      <c r="AV64" s="53">
        <v>0</v>
      </c>
      <c r="AW64" s="53">
        <v>0</v>
      </c>
      <c r="AX64" s="53"/>
      <c r="AY64" s="53"/>
      <c r="AZ64" s="53"/>
      <c r="BA64" s="53"/>
      <c r="BB64" s="588"/>
      <c r="BC64" s="53"/>
      <c r="BD64" s="53"/>
      <c r="BE64" s="53"/>
      <c r="BF64" s="53"/>
      <c r="BG64" s="1040"/>
      <c r="BH64" s="1040"/>
      <c r="BI64" s="1040"/>
      <c r="BJ64" s="1040"/>
    </row>
    <row r="65" spans="1:62" ht="14.1" customHeight="1">
      <c r="A65" s="1191" t="s">
        <v>111</v>
      </c>
      <c r="B65" s="572">
        <v>0</v>
      </c>
      <c r="C65" s="572">
        <v>0</v>
      </c>
      <c r="D65" s="572">
        <v>0</v>
      </c>
      <c r="E65" s="572">
        <v>0</v>
      </c>
      <c r="F65" s="572">
        <v>0</v>
      </c>
      <c r="G65" s="572">
        <v>0</v>
      </c>
      <c r="H65" s="572">
        <v>0</v>
      </c>
      <c r="I65" s="572">
        <v>0</v>
      </c>
      <c r="J65" s="572">
        <v>0</v>
      </c>
      <c r="K65" s="572">
        <v>0</v>
      </c>
      <c r="L65" s="572">
        <v>0</v>
      </c>
      <c r="M65" s="572">
        <v>0</v>
      </c>
      <c r="N65" s="572">
        <v>0</v>
      </c>
      <c r="O65" s="572">
        <v>0</v>
      </c>
      <c r="P65" s="572">
        <v>0</v>
      </c>
      <c r="Q65" s="572">
        <v>0</v>
      </c>
      <c r="R65" s="572">
        <v>0</v>
      </c>
      <c r="S65" s="572">
        <v>0</v>
      </c>
      <c r="T65" s="572">
        <v>0</v>
      </c>
      <c r="U65" s="572">
        <v>0</v>
      </c>
      <c r="V65" s="505">
        <v>0</v>
      </c>
      <c r="W65" s="505">
        <v>0</v>
      </c>
      <c r="X65" s="505">
        <v>0</v>
      </c>
      <c r="Y65" s="505">
        <v>0</v>
      </c>
      <c r="Z65" s="505">
        <v>0</v>
      </c>
      <c r="AA65" s="505">
        <v>0</v>
      </c>
      <c r="AB65" s="505">
        <v>0</v>
      </c>
      <c r="AC65" s="505">
        <v>0</v>
      </c>
      <c r="AD65" s="505">
        <v>0</v>
      </c>
      <c r="AE65" s="505">
        <v>0</v>
      </c>
      <c r="AF65" s="505">
        <v>0</v>
      </c>
      <c r="AG65" s="505">
        <v>0</v>
      </c>
      <c r="AH65" s="505">
        <v>30192.3</v>
      </c>
      <c r="AI65" s="505">
        <v>37628</v>
      </c>
      <c r="AJ65" s="505">
        <v>37572.106039779996</v>
      </c>
      <c r="AK65" s="505">
        <v>42047.343857710002</v>
      </c>
      <c r="AL65" s="505">
        <v>38580.63220819</v>
      </c>
      <c r="AM65" s="505">
        <v>36197.882435379994</v>
      </c>
      <c r="AN65" s="52">
        <v>35665.855765070002</v>
      </c>
      <c r="AO65" s="52">
        <v>195873.62137084</v>
      </c>
      <c r="AP65" s="52">
        <v>199360.41684183999</v>
      </c>
      <c r="AQ65" s="52">
        <v>67420.100112820015</v>
      </c>
      <c r="AR65" s="52">
        <v>137670</v>
      </c>
      <c r="AS65" s="52">
        <v>307281.3</v>
      </c>
      <c r="AT65" s="52">
        <v>336981.22884904</v>
      </c>
      <c r="AU65" s="52">
        <v>380608.9</v>
      </c>
      <c r="AV65" s="53">
        <v>0</v>
      </c>
      <c r="AW65" s="53">
        <v>0</v>
      </c>
      <c r="AX65" s="53"/>
      <c r="AY65" s="53"/>
      <c r="AZ65" s="53"/>
      <c r="BA65" s="53"/>
      <c r="BB65" s="588"/>
      <c r="BC65" s="53"/>
      <c r="BD65" s="53"/>
      <c r="BE65" s="53"/>
      <c r="BF65" s="53"/>
      <c r="BG65" s="1040"/>
      <c r="BH65" s="1040"/>
      <c r="BI65" s="1040"/>
      <c r="BJ65" s="1040"/>
    </row>
    <row r="66" spans="1:62" ht="14.1" customHeight="1">
      <c r="A66" s="1191" t="s">
        <v>112</v>
      </c>
      <c r="B66" s="572">
        <v>0</v>
      </c>
      <c r="C66" s="572">
        <v>0</v>
      </c>
      <c r="D66" s="572">
        <v>0</v>
      </c>
      <c r="E66" s="572">
        <v>0</v>
      </c>
      <c r="F66" s="572">
        <v>0</v>
      </c>
      <c r="G66" s="572">
        <v>0</v>
      </c>
      <c r="H66" s="572">
        <v>0</v>
      </c>
      <c r="I66" s="572">
        <v>0</v>
      </c>
      <c r="J66" s="572">
        <v>0</v>
      </c>
      <c r="K66" s="572">
        <v>0</v>
      </c>
      <c r="L66" s="572">
        <v>0</v>
      </c>
      <c r="M66" s="572">
        <v>0</v>
      </c>
      <c r="N66" s="572">
        <v>0</v>
      </c>
      <c r="O66" s="572">
        <v>0</v>
      </c>
      <c r="P66" s="572">
        <v>0</v>
      </c>
      <c r="Q66" s="572">
        <v>0</v>
      </c>
      <c r="R66" s="572">
        <v>0</v>
      </c>
      <c r="S66" s="572">
        <v>0</v>
      </c>
      <c r="T66" s="572">
        <v>0</v>
      </c>
      <c r="U66" s="572">
        <v>0</v>
      </c>
      <c r="V66" s="505">
        <v>0</v>
      </c>
      <c r="W66" s="505">
        <v>0</v>
      </c>
      <c r="X66" s="505">
        <v>0</v>
      </c>
      <c r="Y66" s="505">
        <v>0</v>
      </c>
      <c r="Z66" s="505">
        <v>0</v>
      </c>
      <c r="AA66" s="505">
        <v>0</v>
      </c>
      <c r="AB66" s="505">
        <v>0</v>
      </c>
      <c r="AC66" s="505">
        <v>0</v>
      </c>
      <c r="AD66" s="505">
        <v>0</v>
      </c>
      <c r="AE66" s="505">
        <v>0</v>
      </c>
      <c r="AF66" s="505">
        <v>0</v>
      </c>
      <c r="AG66" s="505">
        <v>0</v>
      </c>
      <c r="AH66" s="505" t="s">
        <v>53</v>
      </c>
      <c r="AI66" s="505" t="s">
        <v>53</v>
      </c>
      <c r="AJ66" s="505">
        <v>0</v>
      </c>
      <c r="AK66" s="505">
        <v>0</v>
      </c>
      <c r="AL66" s="505">
        <v>0</v>
      </c>
      <c r="AM66" s="505">
        <v>0</v>
      </c>
      <c r="AN66" s="52">
        <v>0</v>
      </c>
      <c r="AO66" s="52">
        <v>0</v>
      </c>
      <c r="AP66" s="52">
        <v>0</v>
      </c>
      <c r="AQ66" s="55">
        <v>0</v>
      </c>
      <c r="AR66" s="55">
        <v>0</v>
      </c>
      <c r="AS66" s="55">
        <v>0</v>
      </c>
      <c r="AT66" s="55">
        <v>0</v>
      </c>
      <c r="AU66" s="55">
        <v>0</v>
      </c>
      <c r="AV66" s="53">
        <v>0</v>
      </c>
      <c r="AW66" s="53">
        <v>0</v>
      </c>
      <c r="AX66" s="53"/>
      <c r="AY66" s="53"/>
      <c r="AZ66" s="53"/>
      <c r="BA66" s="53"/>
      <c r="BB66" s="588"/>
      <c r="BC66" s="53"/>
      <c r="BD66" s="53"/>
      <c r="BE66" s="53"/>
      <c r="BF66" s="53"/>
      <c r="BG66" s="1040"/>
      <c r="BH66" s="1040"/>
      <c r="BI66" s="1040"/>
      <c r="BJ66" s="1040"/>
    </row>
    <row r="67" spans="1:62" ht="14.1" customHeight="1">
      <c r="A67" s="1190" t="s">
        <v>113</v>
      </c>
      <c r="B67" s="572">
        <v>0</v>
      </c>
      <c r="C67" s="572">
        <v>0</v>
      </c>
      <c r="D67" s="572">
        <v>0</v>
      </c>
      <c r="E67" s="572">
        <v>0</v>
      </c>
      <c r="F67" s="572">
        <v>0</v>
      </c>
      <c r="G67" s="572">
        <v>0</v>
      </c>
      <c r="H67" s="572">
        <v>0</v>
      </c>
      <c r="I67" s="572">
        <v>0</v>
      </c>
      <c r="J67" s="572">
        <v>0</v>
      </c>
      <c r="K67" s="572">
        <v>0</v>
      </c>
      <c r="L67" s="572">
        <v>0</v>
      </c>
      <c r="M67" s="572">
        <v>0</v>
      </c>
      <c r="N67" s="572">
        <v>0</v>
      </c>
      <c r="O67" s="572">
        <v>0</v>
      </c>
      <c r="P67" s="572">
        <v>0</v>
      </c>
      <c r="Q67" s="572">
        <v>0</v>
      </c>
      <c r="R67" s="572">
        <v>0</v>
      </c>
      <c r="S67" s="572">
        <v>0</v>
      </c>
      <c r="T67" s="572">
        <v>0</v>
      </c>
      <c r="U67" s="572">
        <v>0</v>
      </c>
      <c r="V67" s="505">
        <v>0</v>
      </c>
      <c r="W67" s="505">
        <v>0</v>
      </c>
      <c r="X67" s="505">
        <v>0</v>
      </c>
      <c r="Y67" s="505">
        <v>0</v>
      </c>
      <c r="Z67" s="505">
        <v>0</v>
      </c>
      <c r="AA67" s="505">
        <v>0</v>
      </c>
      <c r="AB67" s="505">
        <v>0</v>
      </c>
      <c r="AC67" s="505">
        <v>0</v>
      </c>
      <c r="AD67" s="505">
        <v>0</v>
      </c>
      <c r="AE67" s="505">
        <v>0</v>
      </c>
      <c r="AF67" s="505">
        <v>0</v>
      </c>
      <c r="AG67" s="505">
        <v>0</v>
      </c>
      <c r="AH67" s="505">
        <v>2.2000000000000002</v>
      </c>
      <c r="AI67" s="505">
        <v>6.7</v>
      </c>
      <c r="AJ67" s="505">
        <v>2.1918900299999997</v>
      </c>
      <c r="AK67" s="505">
        <v>16.85490613</v>
      </c>
      <c r="AL67" s="505">
        <v>15.747303760000001</v>
      </c>
      <c r="AM67" s="505">
        <v>15.036228869999999</v>
      </c>
      <c r="AN67" s="52">
        <v>18.17791592</v>
      </c>
      <c r="AO67" s="52">
        <v>212.21880197000002</v>
      </c>
      <c r="AP67" s="52">
        <v>44.455916369999997</v>
      </c>
      <c r="AQ67" s="52">
        <v>95.538860410000012</v>
      </c>
      <c r="AR67" s="52">
        <v>0</v>
      </c>
      <c r="AS67" s="52">
        <v>0</v>
      </c>
      <c r="AT67" s="52">
        <v>0</v>
      </c>
      <c r="AU67" s="52">
        <v>0</v>
      </c>
      <c r="AV67" s="53">
        <v>0</v>
      </c>
      <c r="AW67" s="53">
        <v>0</v>
      </c>
      <c r="AX67" s="53"/>
      <c r="AY67" s="53"/>
      <c r="AZ67" s="53"/>
      <c r="BA67" s="53"/>
      <c r="BB67" s="588"/>
      <c r="BC67" s="53"/>
      <c r="BD67" s="53"/>
      <c r="BE67" s="53"/>
      <c r="BF67" s="53"/>
      <c r="BG67" s="1040"/>
      <c r="BH67" s="1040"/>
      <c r="BI67" s="1040"/>
      <c r="BJ67" s="1040"/>
    </row>
    <row r="68" spans="1:62" ht="14.1" customHeight="1">
      <c r="A68" s="1191" t="s">
        <v>114</v>
      </c>
      <c r="B68" s="572">
        <v>0</v>
      </c>
      <c r="C68" s="572">
        <v>0</v>
      </c>
      <c r="D68" s="572">
        <v>0</v>
      </c>
      <c r="E68" s="572">
        <v>0</v>
      </c>
      <c r="F68" s="572">
        <v>0</v>
      </c>
      <c r="G68" s="572">
        <v>0</v>
      </c>
      <c r="H68" s="572">
        <v>0</v>
      </c>
      <c r="I68" s="572">
        <v>0</v>
      </c>
      <c r="J68" s="572">
        <v>0</v>
      </c>
      <c r="K68" s="572">
        <v>0</v>
      </c>
      <c r="L68" s="572">
        <v>0</v>
      </c>
      <c r="M68" s="572">
        <v>0</v>
      </c>
      <c r="N68" s="572">
        <v>0</v>
      </c>
      <c r="O68" s="572">
        <v>0</v>
      </c>
      <c r="P68" s="572">
        <v>0</v>
      </c>
      <c r="Q68" s="572">
        <v>0</v>
      </c>
      <c r="R68" s="572">
        <v>0</v>
      </c>
      <c r="S68" s="572">
        <v>0</v>
      </c>
      <c r="T68" s="572">
        <v>0</v>
      </c>
      <c r="U68" s="572">
        <v>0</v>
      </c>
      <c r="V68" s="505">
        <v>0</v>
      </c>
      <c r="W68" s="505">
        <v>0</v>
      </c>
      <c r="X68" s="505">
        <v>0</v>
      </c>
      <c r="Y68" s="505">
        <v>0</v>
      </c>
      <c r="Z68" s="505">
        <v>0</v>
      </c>
      <c r="AA68" s="505">
        <v>0</v>
      </c>
      <c r="AB68" s="505">
        <v>0</v>
      </c>
      <c r="AC68" s="505">
        <v>0</v>
      </c>
      <c r="AD68" s="505">
        <v>0</v>
      </c>
      <c r="AE68" s="505">
        <v>0</v>
      </c>
      <c r="AF68" s="505">
        <v>0</v>
      </c>
      <c r="AG68" s="505">
        <v>0</v>
      </c>
      <c r="AH68" s="505" t="s">
        <v>53</v>
      </c>
      <c r="AI68" s="505" t="s">
        <v>53</v>
      </c>
      <c r="AJ68" s="505">
        <v>0</v>
      </c>
      <c r="AK68" s="505">
        <v>0</v>
      </c>
      <c r="AL68" s="505">
        <v>0</v>
      </c>
      <c r="AM68" s="505">
        <v>0</v>
      </c>
      <c r="AN68" s="52">
        <v>0</v>
      </c>
      <c r="AO68" s="52">
        <v>0</v>
      </c>
      <c r="AP68" s="52">
        <v>0</v>
      </c>
      <c r="AQ68" s="55">
        <v>0</v>
      </c>
      <c r="AR68" s="55">
        <v>0</v>
      </c>
      <c r="AS68" s="55">
        <v>0</v>
      </c>
      <c r="AT68" s="55">
        <v>0</v>
      </c>
      <c r="AU68" s="55">
        <v>0</v>
      </c>
      <c r="AV68" s="53">
        <v>0</v>
      </c>
      <c r="AW68" s="53">
        <v>0</v>
      </c>
      <c r="AX68" s="53"/>
      <c r="AY68" s="53"/>
      <c r="AZ68" s="53"/>
      <c r="BA68" s="53"/>
      <c r="BB68" s="588"/>
      <c r="BC68" s="53"/>
      <c r="BD68" s="53"/>
      <c r="BE68" s="53"/>
      <c r="BF68" s="53"/>
      <c r="BG68" s="1040"/>
      <c r="BH68" s="1040"/>
      <c r="BI68" s="1040"/>
      <c r="BJ68" s="1040"/>
    </row>
    <row r="69" spans="1:62" ht="14.1" customHeight="1">
      <c r="A69" s="1191" t="s">
        <v>115</v>
      </c>
      <c r="B69" s="572">
        <v>0</v>
      </c>
      <c r="C69" s="572">
        <v>0</v>
      </c>
      <c r="D69" s="572">
        <v>0</v>
      </c>
      <c r="E69" s="572">
        <v>0</v>
      </c>
      <c r="F69" s="572">
        <v>0</v>
      </c>
      <c r="G69" s="572">
        <v>0</v>
      </c>
      <c r="H69" s="572">
        <v>0</v>
      </c>
      <c r="I69" s="572">
        <v>0</v>
      </c>
      <c r="J69" s="572">
        <v>0</v>
      </c>
      <c r="K69" s="572">
        <v>0</v>
      </c>
      <c r="L69" s="572">
        <v>0</v>
      </c>
      <c r="M69" s="572">
        <v>0</v>
      </c>
      <c r="N69" s="572">
        <v>0</v>
      </c>
      <c r="O69" s="572">
        <v>0</v>
      </c>
      <c r="P69" s="572">
        <v>0</v>
      </c>
      <c r="Q69" s="572">
        <v>0</v>
      </c>
      <c r="R69" s="572">
        <v>0</v>
      </c>
      <c r="S69" s="572">
        <v>0</v>
      </c>
      <c r="T69" s="572">
        <v>0</v>
      </c>
      <c r="U69" s="572">
        <v>0</v>
      </c>
      <c r="V69" s="505">
        <v>0</v>
      </c>
      <c r="W69" s="505">
        <v>0</v>
      </c>
      <c r="X69" s="505">
        <v>0</v>
      </c>
      <c r="Y69" s="505">
        <v>0</v>
      </c>
      <c r="Z69" s="505">
        <v>0</v>
      </c>
      <c r="AA69" s="505">
        <v>0</v>
      </c>
      <c r="AB69" s="505">
        <v>0</v>
      </c>
      <c r="AC69" s="505">
        <v>0</v>
      </c>
      <c r="AD69" s="505">
        <v>0</v>
      </c>
      <c r="AE69" s="505">
        <v>0</v>
      </c>
      <c r="AF69" s="505">
        <v>0</v>
      </c>
      <c r="AG69" s="505">
        <v>0</v>
      </c>
      <c r="AH69" s="505">
        <v>1.9</v>
      </c>
      <c r="AI69" s="505">
        <v>2.1</v>
      </c>
      <c r="AJ69" s="505">
        <v>2.1918900299999997</v>
      </c>
      <c r="AK69" s="505">
        <v>2.2318835699999999</v>
      </c>
      <c r="AL69" s="505">
        <v>2.15552111</v>
      </c>
      <c r="AM69" s="505">
        <v>2.0278680800000002</v>
      </c>
      <c r="AN69" s="52">
        <v>2.112333</v>
      </c>
      <c r="AO69" s="52">
        <v>9.1896594999999994</v>
      </c>
      <c r="AP69" s="52">
        <v>9.78319385</v>
      </c>
      <c r="AQ69" s="52">
        <v>20.319082260000002</v>
      </c>
      <c r="AR69" s="52">
        <v>0</v>
      </c>
      <c r="AS69" s="55">
        <v>0</v>
      </c>
      <c r="AT69" s="55">
        <v>0</v>
      </c>
      <c r="AU69" s="55">
        <v>0</v>
      </c>
      <c r="AV69" s="53">
        <v>0</v>
      </c>
      <c r="AW69" s="53">
        <v>0</v>
      </c>
      <c r="AX69" s="53"/>
      <c r="AY69" s="53"/>
      <c r="AZ69" s="53"/>
      <c r="BA69" s="53"/>
      <c r="BB69" s="588"/>
      <c r="BC69" s="53"/>
      <c r="BD69" s="53"/>
      <c r="BE69" s="53"/>
      <c r="BF69" s="53"/>
      <c r="BG69" s="1040"/>
      <c r="BH69" s="1040"/>
      <c r="BI69" s="1040"/>
      <c r="BJ69" s="1040"/>
    </row>
    <row r="70" spans="1:62" ht="14.1" customHeight="1">
      <c r="A70" s="1191" t="s">
        <v>116</v>
      </c>
      <c r="B70" s="572">
        <v>0</v>
      </c>
      <c r="C70" s="572">
        <v>0</v>
      </c>
      <c r="D70" s="572">
        <v>0</v>
      </c>
      <c r="E70" s="572">
        <v>0</v>
      </c>
      <c r="F70" s="572">
        <v>0</v>
      </c>
      <c r="G70" s="572">
        <v>0</v>
      </c>
      <c r="H70" s="572">
        <v>0</v>
      </c>
      <c r="I70" s="572">
        <v>0</v>
      </c>
      <c r="J70" s="572">
        <v>0</v>
      </c>
      <c r="K70" s="572">
        <v>0</v>
      </c>
      <c r="L70" s="572">
        <v>0</v>
      </c>
      <c r="M70" s="572">
        <v>0</v>
      </c>
      <c r="N70" s="572">
        <v>0</v>
      </c>
      <c r="O70" s="572">
        <v>0</v>
      </c>
      <c r="P70" s="572">
        <v>0</v>
      </c>
      <c r="Q70" s="572">
        <v>0</v>
      </c>
      <c r="R70" s="572">
        <v>0</v>
      </c>
      <c r="S70" s="572">
        <v>0</v>
      </c>
      <c r="T70" s="572">
        <v>0</v>
      </c>
      <c r="U70" s="572">
        <v>0</v>
      </c>
      <c r="V70" s="505">
        <v>0</v>
      </c>
      <c r="W70" s="505">
        <v>0</v>
      </c>
      <c r="X70" s="505">
        <v>0</v>
      </c>
      <c r="Y70" s="505">
        <v>0</v>
      </c>
      <c r="Z70" s="505">
        <v>0</v>
      </c>
      <c r="AA70" s="505">
        <v>0</v>
      </c>
      <c r="AB70" s="505">
        <v>0</v>
      </c>
      <c r="AC70" s="505">
        <v>0</v>
      </c>
      <c r="AD70" s="505">
        <v>0</v>
      </c>
      <c r="AE70" s="505">
        <v>0</v>
      </c>
      <c r="AF70" s="505">
        <v>0</v>
      </c>
      <c r="AG70" s="505">
        <v>0</v>
      </c>
      <c r="AH70" s="505">
        <v>0.3</v>
      </c>
      <c r="AI70" s="505">
        <v>4.5999999999999996</v>
      </c>
      <c r="AJ70" s="505">
        <v>0</v>
      </c>
      <c r="AK70" s="505">
        <v>14.623022560000001</v>
      </c>
      <c r="AL70" s="505">
        <v>13.591782650000001</v>
      </c>
      <c r="AM70" s="505">
        <v>13.008360789999999</v>
      </c>
      <c r="AN70" s="52">
        <v>16.065582920000001</v>
      </c>
      <c r="AO70" s="52">
        <v>203.02914247000001</v>
      </c>
      <c r="AP70" s="52">
        <v>34.672722520000001</v>
      </c>
      <c r="AQ70" s="52">
        <v>75.21977815000001</v>
      </c>
      <c r="AR70" s="52">
        <v>0</v>
      </c>
      <c r="AS70" s="55">
        <v>0</v>
      </c>
      <c r="AT70" s="55">
        <v>0</v>
      </c>
      <c r="AU70" s="55">
        <v>0</v>
      </c>
      <c r="AV70" s="53">
        <v>0</v>
      </c>
      <c r="AW70" s="53">
        <v>0</v>
      </c>
      <c r="AX70" s="53"/>
      <c r="AY70" s="53"/>
      <c r="AZ70" s="53"/>
      <c r="BA70" s="53"/>
      <c r="BB70" s="588"/>
      <c r="BC70" s="53"/>
      <c r="BD70" s="53"/>
      <c r="BE70" s="53"/>
      <c r="BF70" s="53"/>
      <c r="BG70" s="1040"/>
      <c r="BH70" s="1040"/>
      <c r="BI70" s="1040"/>
      <c r="BJ70" s="1040"/>
    </row>
    <row r="71" spans="1:62" ht="14.1" customHeight="1">
      <c r="A71" s="1190" t="s">
        <v>117</v>
      </c>
      <c r="B71" s="572">
        <v>0</v>
      </c>
      <c r="C71" s="572">
        <v>0</v>
      </c>
      <c r="D71" s="572">
        <v>0</v>
      </c>
      <c r="E71" s="572">
        <v>0</v>
      </c>
      <c r="F71" s="572">
        <v>0</v>
      </c>
      <c r="G71" s="572">
        <v>0</v>
      </c>
      <c r="H71" s="572">
        <v>0</v>
      </c>
      <c r="I71" s="572">
        <v>0</v>
      </c>
      <c r="J71" s="572">
        <v>0</v>
      </c>
      <c r="K71" s="572">
        <v>0</v>
      </c>
      <c r="L71" s="572">
        <v>0</v>
      </c>
      <c r="M71" s="572">
        <v>0</v>
      </c>
      <c r="N71" s="572">
        <v>0</v>
      </c>
      <c r="O71" s="572">
        <v>0</v>
      </c>
      <c r="P71" s="572">
        <v>0</v>
      </c>
      <c r="Q71" s="572">
        <v>0</v>
      </c>
      <c r="R71" s="572">
        <v>0</v>
      </c>
      <c r="S71" s="572">
        <v>0</v>
      </c>
      <c r="T71" s="572">
        <v>0</v>
      </c>
      <c r="U71" s="572">
        <v>0</v>
      </c>
      <c r="V71" s="505">
        <v>0</v>
      </c>
      <c r="W71" s="505">
        <v>0</v>
      </c>
      <c r="X71" s="505">
        <v>0</v>
      </c>
      <c r="Y71" s="505">
        <v>0</v>
      </c>
      <c r="Z71" s="505">
        <v>0</v>
      </c>
      <c r="AA71" s="505">
        <v>0</v>
      </c>
      <c r="AB71" s="505">
        <v>0</v>
      </c>
      <c r="AC71" s="505">
        <v>0</v>
      </c>
      <c r="AD71" s="505">
        <v>0</v>
      </c>
      <c r="AE71" s="505">
        <v>0</v>
      </c>
      <c r="AF71" s="505">
        <v>0</v>
      </c>
      <c r="AG71" s="505">
        <v>0</v>
      </c>
      <c r="AH71" s="505">
        <v>0.1</v>
      </c>
      <c r="AI71" s="505">
        <v>0.1</v>
      </c>
      <c r="AJ71" s="505">
        <v>7.4207300000000004E-2</v>
      </c>
      <c r="AK71" s="505">
        <v>7.4207300000000004E-2</v>
      </c>
      <c r="AL71" s="505">
        <v>7.4207300000000004E-2</v>
      </c>
      <c r="AM71" s="505">
        <v>7.4207300000000004E-2</v>
      </c>
      <c r="AN71" s="52">
        <v>7.4207300000000004E-2</v>
      </c>
      <c r="AO71" s="52">
        <v>7.4207300000000004E-2</v>
      </c>
      <c r="AP71" s="52">
        <v>7.4207300000000004E-2</v>
      </c>
      <c r="AQ71" s="52">
        <v>7.4207300000000004E-2</v>
      </c>
      <c r="AR71" s="52">
        <v>0</v>
      </c>
      <c r="AS71" s="52">
        <v>0</v>
      </c>
      <c r="AT71" s="52">
        <v>7.4207300000000004E-2</v>
      </c>
      <c r="AU71" s="52">
        <v>0</v>
      </c>
      <c r="AV71" s="53">
        <v>7.4207300000000004E-2</v>
      </c>
      <c r="AW71" s="53">
        <v>0</v>
      </c>
      <c r="AX71" s="53">
        <v>0</v>
      </c>
      <c r="AY71" s="53">
        <v>0</v>
      </c>
      <c r="AZ71" s="53">
        <v>0</v>
      </c>
      <c r="BA71" s="53">
        <v>0</v>
      </c>
      <c r="BB71" s="588">
        <v>0</v>
      </c>
      <c r="BC71" s="53">
        <v>0</v>
      </c>
      <c r="BD71" s="53">
        <v>0</v>
      </c>
      <c r="BE71" s="53">
        <v>0</v>
      </c>
      <c r="BF71" s="53">
        <v>0</v>
      </c>
      <c r="BG71" s="1040">
        <v>0</v>
      </c>
      <c r="BH71" s="1040">
        <v>0</v>
      </c>
      <c r="BI71" s="1040">
        <v>0</v>
      </c>
      <c r="BJ71" s="1040">
        <v>0</v>
      </c>
    </row>
    <row r="72" spans="1:62" ht="14.1" customHeight="1">
      <c r="A72" s="1190" t="s">
        <v>118</v>
      </c>
      <c r="B72" s="572">
        <v>0</v>
      </c>
      <c r="C72" s="572">
        <v>0</v>
      </c>
      <c r="D72" s="572">
        <v>0</v>
      </c>
      <c r="E72" s="572">
        <v>0</v>
      </c>
      <c r="F72" s="572">
        <v>0</v>
      </c>
      <c r="G72" s="572">
        <v>0</v>
      </c>
      <c r="H72" s="572">
        <v>0</v>
      </c>
      <c r="I72" s="572">
        <v>0</v>
      </c>
      <c r="J72" s="572">
        <v>0</v>
      </c>
      <c r="K72" s="572">
        <v>0</v>
      </c>
      <c r="L72" s="572">
        <v>0</v>
      </c>
      <c r="M72" s="572">
        <v>0</v>
      </c>
      <c r="N72" s="572">
        <v>0</v>
      </c>
      <c r="O72" s="572">
        <v>0</v>
      </c>
      <c r="P72" s="572">
        <v>0</v>
      </c>
      <c r="Q72" s="572">
        <v>0</v>
      </c>
      <c r="R72" s="572">
        <v>0</v>
      </c>
      <c r="S72" s="572">
        <v>0</v>
      </c>
      <c r="T72" s="572">
        <v>0</v>
      </c>
      <c r="U72" s="572">
        <v>0</v>
      </c>
      <c r="V72" s="505">
        <v>0</v>
      </c>
      <c r="W72" s="505">
        <v>0</v>
      </c>
      <c r="X72" s="505">
        <v>0</v>
      </c>
      <c r="Y72" s="505">
        <v>0</v>
      </c>
      <c r="Z72" s="505">
        <v>0</v>
      </c>
      <c r="AA72" s="505">
        <v>0</v>
      </c>
      <c r="AB72" s="505">
        <v>0</v>
      </c>
      <c r="AC72" s="505">
        <v>0</v>
      </c>
      <c r="AD72" s="505">
        <v>0</v>
      </c>
      <c r="AE72" s="505">
        <v>0</v>
      </c>
      <c r="AF72" s="505">
        <v>0</v>
      </c>
      <c r="AG72" s="505">
        <v>0</v>
      </c>
      <c r="AH72" s="505">
        <v>36451.599999999999</v>
      </c>
      <c r="AI72" s="505">
        <v>51028.2</v>
      </c>
      <c r="AJ72" s="505">
        <v>58781.70320666</v>
      </c>
      <c r="AK72" s="505">
        <v>54359.70317601</v>
      </c>
      <c r="AL72" s="505">
        <v>51651.661515250002</v>
      </c>
      <c r="AM72" s="505">
        <v>36504.159937570003</v>
      </c>
      <c r="AN72" s="52">
        <v>34918.772376180001</v>
      </c>
      <c r="AO72" s="52">
        <v>35300.340762110005</v>
      </c>
      <c r="AP72" s="52">
        <v>145629.68221172999</v>
      </c>
      <c r="AQ72" s="52">
        <v>12893.96448395</v>
      </c>
      <c r="AR72" s="52">
        <v>11890.1</v>
      </c>
      <c r="AS72" s="52">
        <v>113975.2</v>
      </c>
      <c r="AT72" s="52">
        <v>75903.32687284</v>
      </c>
      <c r="AU72" s="52">
        <v>8394.9</v>
      </c>
      <c r="AV72" s="53">
        <v>442859.97314432001</v>
      </c>
      <c r="AW72" s="53">
        <v>130112.28092440999</v>
      </c>
      <c r="AX72" s="53">
        <v>15446.76445721</v>
      </c>
      <c r="AY72" s="53">
        <v>11217.62974199</v>
      </c>
      <c r="AZ72" s="53">
        <v>14313.376622700001</v>
      </c>
      <c r="BA72" s="53">
        <v>6553.85385305</v>
      </c>
      <c r="BB72" s="588">
        <v>16559.835856000002</v>
      </c>
      <c r="BC72" s="53">
        <v>10984.08240542</v>
      </c>
      <c r="BD72" s="53">
        <v>6536.9763713599996</v>
      </c>
      <c r="BE72" s="53">
        <v>3095.4619753699999</v>
      </c>
      <c r="BF72" s="53">
        <v>12487.57496806</v>
      </c>
      <c r="BG72" s="1040">
        <v>7923.9841202799998</v>
      </c>
      <c r="BH72" s="1040">
        <v>403411.27681782999</v>
      </c>
      <c r="BI72" s="1040">
        <v>176170.60311704001</v>
      </c>
      <c r="BJ72" s="1040">
        <v>11679.636314469999</v>
      </c>
    </row>
    <row r="73" spans="1:62" ht="14.1" customHeight="1">
      <c r="A73" s="1191" t="s">
        <v>119</v>
      </c>
      <c r="B73" s="572">
        <v>0</v>
      </c>
      <c r="C73" s="572">
        <v>0</v>
      </c>
      <c r="D73" s="572">
        <v>0</v>
      </c>
      <c r="E73" s="572">
        <v>0</v>
      </c>
      <c r="F73" s="572">
        <v>0</v>
      </c>
      <c r="G73" s="572">
        <v>0</v>
      </c>
      <c r="H73" s="572">
        <v>0</v>
      </c>
      <c r="I73" s="572">
        <v>0</v>
      </c>
      <c r="J73" s="572">
        <v>0</v>
      </c>
      <c r="K73" s="572">
        <v>0</v>
      </c>
      <c r="L73" s="572">
        <v>0</v>
      </c>
      <c r="M73" s="572">
        <v>0</v>
      </c>
      <c r="N73" s="572">
        <v>0</v>
      </c>
      <c r="O73" s="572">
        <v>0</v>
      </c>
      <c r="P73" s="572">
        <v>0</v>
      </c>
      <c r="Q73" s="572">
        <v>0</v>
      </c>
      <c r="R73" s="572">
        <v>0</v>
      </c>
      <c r="S73" s="572">
        <v>0</v>
      </c>
      <c r="T73" s="572">
        <v>0</v>
      </c>
      <c r="U73" s="572">
        <v>0</v>
      </c>
      <c r="V73" s="505">
        <v>0</v>
      </c>
      <c r="W73" s="505">
        <v>0</v>
      </c>
      <c r="X73" s="505">
        <v>0</v>
      </c>
      <c r="Y73" s="505">
        <v>0</v>
      </c>
      <c r="Z73" s="505">
        <v>0</v>
      </c>
      <c r="AA73" s="505">
        <v>0</v>
      </c>
      <c r="AB73" s="505">
        <v>0</v>
      </c>
      <c r="AC73" s="505">
        <v>0</v>
      </c>
      <c r="AD73" s="505">
        <v>0</v>
      </c>
      <c r="AE73" s="505">
        <v>0</v>
      </c>
      <c r="AF73" s="505">
        <v>0</v>
      </c>
      <c r="AG73" s="505">
        <v>0</v>
      </c>
      <c r="AH73" s="505">
        <v>1467.5</v>
      </c>
      <c r="AI73" s="505">
        <v>1549.8</v>
      </c>
      <c r="AJ73" s="505">
        <v>6593.5348828300002</v>
      </c>
      <c r="AK73" s="505">
        <v>8496.9669708199999</v>
      </c>
      <c r="AL73" s="505">
        <v>5955.8703020699995</v>
      </c>
      <c r="AM73" s="505">
        <v>2627.6845200799999</v>
      </c>
      <c r="AN73" s="52">
        <v>2706.50741118</v>
      </c>
      <c r="AO73" s="52">
        <v>18348.232798180001</v>
      </c>
      <c r="AP73" s="52">
        <v>24782.6704847</v>
      </c>
      <c r="AQ73" s="52">
        <v>1030.21039602</v>
      </c>
      <c r="AR73" s="52">
        <v>5543.7</v>
      </c>
      <c r="AS73" s="52">
        <v>4795.3</v>
      </c>
      <c r="AT73" s="52">
        <v>7669</v>
      </c>
      <c r="AU73" s="52">
        <v>4948.3999999999996</v>
      </c>
      <c r="AV73" s="53">
        <v>0</v>
      </c>
      <c r="AW73" s="53">
        <v>0</v>
      </c>
      <c r="AX73" s="53"/>
      <c r="AY73" s="53"/>
      <c r="AZ73" s="53"/>
      <c r="BA73" s="53"/>
      <c r="BB73" s="588"/>
      <c r="BC73" s="53"/>
      <c r="BD73" s="53"/>
      <c r="BE73" s="53"/>
      <c r="BF73" s="53"/>
      <c r="BG73" s="1040"/>
      <c r="BH73" s="1040"/>
      <c r="BI73" s="1040"/>
      <c r="BJ73" s="1040"/>
    </row>
    <row r="74" spans="1:62" ht="14.1" customHeight="1">
      <c r="A74" s="1193" t="s">
        <v>120</v>
      </c>
      <c r="B74" s="572">
        <v>0</v>
      </c>
      <c r="C74" s="572">
        <v>0</v>
      </c>
      <c r="D74" s="572">
        <v>0</v>
      </c>
      <c r="E74" s="572">
        <v>0</v>
      </c>
      <c r="F74" s="572">
        <v>0</v>
      </c>
      <c r="G74" s="572">
        <v>0</v>
      </c>
      <c r="H74" s="572">
        <v>0</v>
      </c>
      <c r="I74" s="572">
        <v>0</v>
      </c>
      <c r="J74" s="572">
        <v>0</v>
      </c>
      <c r="K74" s="572">
        <v>0</v>
      </c>
      <c r="L74" s="572">
        <v>0</v>
      </c>
      <c r="M74" s="572">
        <v>0</v>
      </c>
      <c r="N74" s="572">
        <v>0</v>
      </c>
      <c r="O74" s="572">
        <v>0</v>
      </c>
      <c r="P74" s="572">
        <v>0</v>
      </c>
      <c r="Q74" s="572">
        <v>0</v>
      </c>
      <c r="R74" s="572">
        <v>0</v>
      </c>
      <c r="S74" s="572">
        <v>0</v>
      </c>
      <c r="T74" s="572">
        <v>0</v>
      </c>
      <c r="U74" s="572">
        <v>0</v>
      </c>
      <c r="V74" s="505">
        <v>0</v>
      </c>
      <c r="W74" s="505">
        <v>0</v>
      </c>
      <c r="X74" s="505">
        <v>0</v>
      </c>
      <c r="Y74" s="505">
        <v>0</v>
      </c>
      <c r="Z74" s="505">
        <v>0</v>
      </c>
      <c r="AA74" s="505">
        <v>0</v>
      </c>
      <c r="AB74" s="505">
        <v>0</v>
      </c>
      <c r="AC74" s="505">
        <v>0</v>
      </c>
      <c r="AD74" s="505">
        <v>0</v>
      </c>
      <c r="AE74" s="505">
        <v>0</v>
      </c>
      <c r="AF74" s="505">
        <v>0</v>
      </c>
      <c r="AG74" s="505">
        <v>0</v>
      </c>
      <c r="AH74" s="505">
        <v>178.3</v>
      </c>
      <c r="AI74" s="505">
        <v>283.8</v>
      </c>
      <c r="AJ74" s="505">
        <v>229.98635345</v>
      </c>
      <c r="AK74" s="505">
        <v>831.94530429000008</v>
      </c>
      <c r="AL74" s="505">
        <v>304.92364854000004</v>
      </c>
      <c r="AM74" s="505">
        <v>286.37992385000001</v>
      </c>
      <c r="AN74" s="52">
        <v>214.93986939999999</v>
      </c>
      <c r="AO74" s="52">
        <v>222.67823569999999</v>
      </c>
      <c r="AP74" s="52">
        <v>1305.8681680699999</v>
      </c>
      <c r="AQ74" s="52">
        <v>243.36810275000002</v>
      </c>
      <c r="AR74" s="52">
        <v>4233.8999999999996</v>
      </c>
      <c r="AS74" s="52">
        <v>109179.9</v>
      </c>
      <c r="AT74" s="52">
        <v>885.32687283999996</v>
      </c>
      <c r="AU74" s="52">
        <v>3446.5</v>
      </c>
      <c r="AV74" s="53">
        <v>425192.29055090004</v>
      </c>
      <c r="AW74" s="53">
        <v>22409.54703423</v>
      </c>
      <c r="AX74" s="53">
        <v>15446.76445721</v>
      </c>
      <c r="AY74" s="53">
        <v>11217.62974199</v>
      </c>
      <c r="AZ74" s="53">
        <v>14313.376622700001</v>
      </c>
      <c r="BA74" s="53">
        <v>6553.85385305</v>
      </c>
      <c r="BB74" s="588">
        <v>16559.835856000002</v>
      </c>
      <c r="BC74" s="53">
        <v>10984.08240542</v>
      </c>
      <c r="BD74" s="53">
        <v>6536.9763713599996</v>
      </c>
      <c r="BE74" s="53">
        <v>3095.4619753699999</v>
      </c>
      <c r="BF74" s="53">
        <v>12487.57496806</v>
      </c>
      <c r="BG74" s="1040">
        <v>7923.9841202799998</v>
      </c>
      <c r="BH74" s="1040">
        <v>403411.27681782999</v>
      </c>
      <c r="BI74" s="1040">
        <v>176170.60311704001</v>
      </c>
      <c r="BJ74" s="1040">
        <v>11679.636314469999</v>
      </c>
    </row>
    <row r="75" spans="1:62" ht="14.1" customHeight="1">
      <c r="A75" s="1193" t="s">
        <v>121</v>
      </c>
      <c r="B75" s="572">
        <v>0</v>
      </c>
      <c r="C75" s="572">
        <v>0</v>
      </c>
      <c r="D75" s="572">
        <v>0</v>
      </c>
      <c r="E75" s="572">
        <v>0</v>
      </c>
      <c r="F75" s="572">
        <v>0</v>
      </c>
      <c r="G75" s="572">
        <v>0</v>
      </c>
      <c r="H75" s="572">
        <v>0</v>
      </c>
      <c r="I75" s="572">
        <v>0</v>
      </c>
      <c r="J75" s="572">
        <v>0</v>
      </c>
      <c r="K75" s="572">
        <v>0</v>
      </c>
      <c r="L75" s="572">
        <v>0</v>
      </c>
      <c r="M75" s="572">
        <v>0</v>
      </c>
      <c r="N75" s="572">
        <v>0</v>
      </c>
      <c r="O75" s="572">
        <v>0</v>
      </c>
      <c r="P75" s="572">
        <v>0</v>
      </c>
      <c r="Q75" s="572">
        <v>0</v>
      </c>
      <c r="R75" s="572">
        <v>0</v>
      </c>
      <c r="S75" s="572">
        <v>0</v>
      </c>
      <c r="T75" s="572">
        <v>0</v>
      </c>
      <c r="U75" s="572">
        <v>0</v>
      </c>
      <c r="V75" s="505">
        <v>0</v>
      </c>
      <c r="W75" s="505">
        <v>0</v>
      </c>
      <c r="X75" s="505">
        <v>0</v>
      </c>
      <c r="Y75" s="505">
        <v>0</v>
      </c>
      <c r="Z75" s="505">
        <v>0</v>
      </c>
      <c r="AA75" s="505">
        <v>0</v>
      </c>
      <c r="AB75" s="505">
        <v>0</v>
      </c>
      <c r="AC75" s="505">
        <v>0</v>
      </c>
      <c r="AD75" s="505">
        <v>0</v>
      </c>
      <c r="AE75" s="505">
        <v>0</v>
      </c>
      <c r="AF75" s="505">
        <v>0</v>
      </c>
      <c r="AG75" s="505">
        <v>0</v>
      </c>
      <c r="AH75" s="505">
        <v>55.9</v>
      </c>
      <c r="AI75" s="505" t="s">
        <v>53</v>
      </c>
      <c r="AJ75" s="505">
        <v>2</v>
      </c>
      <c r="AK75" s="505">
        <v>442.73200000000003</v>
      </c>
      <c r="AL75" s="505">
        <v>0</v>
      </c>
      <c r="AM75" s="505">
        <v>0</v>
      </c>
      <c r="AN75" s="52">
        <v>0</v>
      </c>
      <c r="AO75" s="52">
        <v>0</v>
      </c>
      <c r="AP75" s="52">
        <v>0</v>
      </c>
      <c r="AQ75" s="55">
        <v>0</v>
      </c>
      <c r="AR75" s="55">
        <v>376</v>
      </c>
      <c r="AS75" s="55">
        <v>486</v>
      </c>
      <c r="AT75" s="55">
        <v>0</v>
      </c>
      <c r="AU75" s="55">
        <v>0</v>
      </c>
      <c r="AV75" s="53">
        <v>0</v>
      </c>
      <c r="AW75" s="53">
        <v>0</v>
      </c>
      <c r="AX75" s="53"/>
      <c r="AY75" s="53"/>
      <c r="AZ75" s="53"/>
      <c r="BA75" s="53"/>
      <c r="BB75" s="588"/>
      <c r="BC75" s="53"/>
      <c r="BD75" s="53"/>
      <c r="BE75" s="53"/>
      <c r="BF75" s="53"/>
      <c r="BG75" s="1040"/>
      <c r="BH75" s="1040"/>
      <c r="BI75" s="1040"/>
      <c r="BJ75" s="1040"/>
    </row>
    <row r="76" spans="1:62" ht="14.1" customHeight="1">
      <c r="A76" s="1193" t="s">
        <v>122</v>
      </c>
      <c r="B76" s="572">
        <v>0</v>
      </c>
      <c r="C76" s="572">
        <v>0</v>
      </c>
      <c r="D76" s="572">
        <v>0</v>
      </c>
      <c r="E76" s="572">
        <v>0</v>
      </c>
      <c r="F76" s="572">
        <v>0</v>
      </c>
      <c r="G76" s="572">
        <v>0</v>
      </c>
      <c r="H76" s="572">
        <v>0</v>
      </c>
      <c r="I76" s="572">
        <v>0</v>
      </c>
      <c r="J76" s="572">
        <v>0</v>
      </c>
      <c r="K76" s="572">
        <v>0</v>
      </c>
      <c r="L76" s="572">
        <v>0</v>
      </c>
      <c r="M76" s="572">
        <v>0</v>
      </c>
      <c r="N76" s="572">
        <v>0</v>
      </c>
      <c r="O76" s="572">
        <v>0</v>
      </c>
      <c r="P76" s="572">
        <v>0</v>
      </c>
      <c r="Q76" s="572">
        <v>0</v>
      </c>
      <c r="R76" s="572">
        <v>0</v>
      </c>
      <c r="S76" s="572">
        <v>0</v>
      </c>
      <c r="T76" s="572">
        <v>0</v>
      </c>
      <c r="U76" s="572">
        <v>0</v>
      </c>
      <c r="V76" s="505">
        <v>0</v>
      </c>
      <c r="W76" s="505">
        <v>0</v>
      </c>
      <c r="X76" s="505">
        <v>0</v>
      </c>
      <c r="Y76" s="505">
        <v>0</v>
      </c>
      <c r="Z76" s="505">
        <v>0</v>
      </c>
      <c r="AA76" s="505">
        <v>0</v>
      </c>
      <c r="AB76" s="505">
        <v>0</v>
      </c>
      <c r="AC76" s="505">
        <v>0</v>
      </c>
      <c r="AD76" s="505">
        <v>0</v>
      </c>
      <c r="AE76" s="505">
        <v>0</v>
      </c>
      <c r="AF76" s="505">
        <v>0</v>
      </c>
      <c r="AG76" s="505">
        <v>0</v>
      </c>
      <c r="AH76" s="505">
        <v>99.1</v>
      </c>
      <c r="AI76" s="505">
        <v>161.30000000000001</v>
      </c>
      <c r="AJ76" s="505">
        <v>100.60271571999999</v>
      </c>
      <c r="AK76" s="505">
        <v>136.24244755000001</v>
      </c>
      <c r="AL76" s="505">
        <v>11.412108310000001</v>
      </c>
      <c r="AM76" s="505">
        <v>75.640389280000008</v>
      </c>
      <c r="AN76" s="52">
        <v>2.2794867599999997</v>
      </c>
      <c r="AO76" s="52">
        <v>1.6013636899999999</v>
      </c>
      <c r="AP76" s="52">
        <v>1108.96662399</v>
      </c>
      <c r="AQ76" s="52">
        <v>35.832497750000002</v>
      </c>
      <c r="AR76" s="52">
        <v>3391.1</v>
      </c>
      <c r="AS76" s="52">
        <v>1209.0999999999999</v>
      </c>
      <c r="AT76" s="52">
        <v>454.50289537999998</v>
      </c>
      <c r="AU76" s="52">
        <v>3143.1</v>
      </c>
      <c r="AV76" s="53">
        <v>2264406.2237116098</v>
      </c>
      <c r="AW76" s="53">
        <v>38344.078629110001</v>
      </c>
      <c r="AX76" s="53">
        <v>38149.032482129995</v>
      </c>
      <c r="AY76" s="53">
        <v>53476.963000519994</v>
      </c>
      <c r="AZ76" s="53">
        <v>43025.155527579998</v>
      </c>
      <c r="BA76" s="53">
        <v>47100.047729930004</v>
      </c>
      <c r="BB76" s="588">
        <v>22660.832808470001</v>
      </c>
      <c r="BC76" s="53">
        <v>70655.311785469996</v>
      </c>
      <c r="BD76" s="53">
        <v>132312.29320175</v>
      </c>
      <c r="BE76" s="53">
        <v>36385.544817949994</v>
      </c>
      <c r="BF76" s="53">
        <v>6991.2904766499996</v>
      </c>
      <c r="BG76" s="1040">
        <v>52452.040646870002</v>
      </c>
      <c r="BH76" s="1040">
        <v>104327.18490469</v>
      </c>
      <c r="BI76" s="1040">
        <v>222916.94342562</v>
      </c>
      <c r="BJ76" s="1040">
        <v>46250.08970235</v>
      </c>
    </row>
    <row r="77" spans="1:62" ht="15" customHeight="1">
      <c r="A77" s="1193" t="s">
        <v>1110</v>
      </c>
      <c r="B77" s="572">
        <v>0</v>
      </c>
      <c r="C77" s="572">
        <v>0</v>
      </c>
      <c r="D77" s="572">
        <v>0</v>
      </c>
      <c r="E77" s="572">
        <v>0</v>
      </c>
      <c r="F77" s="572">
        <v>0</v>
      </c>
      <c r="G77" s="572">
        <v>0</v>
      </c>
      <c r="H77" s="572">
        <v>0</v>
      </c>
      <c r="I77" s="572">
        <v>0</v>
      </c>
      <c r="J77" s="572">
        <v>0</v>
      </c>
      <c r="K77" s="572">
        <v>0</v>
      </c>
      <c r="L77" s="572">
        <v>0</v>
      </c>
      <c r="M77" s="572">
        <v>0</v>
      </c>
      <c r="N77" s="572">
        <v>0</v>
      </c>
      <c r="O77" s="572">
        <v>0</v>
      </c>
      <c r="P77" s="572">
        <v>0</v>
      </c>
      <c r="Q77" s="572">
        <v>0</v>
      </c>
      <c r="R77" s="572">
        <v>0</v>
      </c>
      <c r="S77" s="572">
        <v>0</v>
      </c>
      <c r="T77" s="572">
        <v>0</v>
      </c>
      <c r="U77" s="572">
        <v>0</v>
      </c>
      <c r="V77" s="505">
        <v>0</v>
      </c>
      <c r="W77" s="505">
        <v>0</v>
      </c>
      <c r="X77" s="505">
        <v>0</v>
      </c>
      <c r="Y77" s="505">
        <v>0</v>
      </c>
      <c r="Z77" s="505">
        <v>0</v>
      </c>
      <c r="AA77" s="505">
        <v>0</v>
      </c>
      <c r="AB77" s="505">
        <v>0</v>
      </c>
      <c r="AC77" s="505">
        <v>0</v>
      </c>
      <c r="AD77" s="505">
        <v>0</v>
      </c>
      <c r="AE77" s="505">
        <v>0</v>
      </c>
      <c r="AF77" s="505">
        <v>0</v>
      </c>
      <c r="AG77" s="505">
        <v>0</v>
      </c>
      <c r="AH77" s="505">
        <v>23</v>
      </c>
      <c r="AI77" s="505">
        <v>114.9</v>
      </c>
      <c r="AJ77" s="505">
        <v>110.24180514</v>
      </c>
      <c r="AK77" s="505">
        <v>240.91683759</v>
      </c>
      <c r="AL77" s="505">
        <v>293.51154023000004</v>
      </c>
      <c r="AM77" s="505">
        <v>209.85910555000001</v>
      </c>
      <c r="AN77" s="52">
        <v>211.22611362000001</v>
      </c>
      <c r="AO77" s="52">
        <v>200.38887867</v>
      </c>
      <c r="AP77" s="52">
        <v>194.18650109999999</v>
      </c>
      <c r="AQ77" s="52">
        <v>203.21927675000001</v>
      </c>
      <c r="AR77" s="52">
        <v>466.8</v>
      </c>
      <c r="AS77" s="52">
        <v>172.5</v>
      </c>
      <c r="AT77" s="52">
        <v>172.88423953999998</v>
      </c>
      <c r="AU77" s="52">
        <v>202.7</v>
      </c>
      <c r="AV77" s="53">
        <v>0</v>
      </c>
      <c r="AW77" s="53">
        <v>0</v>
      </c>
      <c r="AX77" s="53"/>
      <c r="AY77" s="53"/>
      <c r="AZ77" s="53"/>
      <c r="BA77" s="53"/>
      <c r="BB77" s="588"/>
      <c r="BC77" s="53"/>
      <c r="BD77" s="53"/>
      <c r="BE77" s="53"/>
      <c r="BF77" s="53"/>
      <c r="BG77" s="1040"/>
      <c r="BH77" s="1040"/>
      <c r="BI77" s="1040"/>
      <c r="BJ77" s="1040"/>
    </row>
    <row r="78" spans="1:62" ht="14.1" customHeight="1">
      <c r="A78" s="1193" t="s">
        <v>123</v>
      </c>
      <c r="B78" s="572">
        <v>0</v>
      </c>
      <c r="C78" s="572">
        <v>0</v>
      </c>
      <c r="D78" s="572">
        <v>0</v>
      </c>
      <c r="E78" s="572">
        <v>0</v>
      </c>
      <c r="F78" s="572">
        <v>0</v>
      </c>
      <c r="G78" s="572">
        <v>0</v>
      </c>
      <c r="H78" s="572">
        <v>0</v>
      </c>
      <c r="I78" s="572">
        <v>0</v>
      </c>
      <c r="J78" s="572">
        <v>0</v>
      </c>
      <c r="K78" s="572">
        <v>0</v>
      </c>
      <c r="L78" s="572">
        <v>0</v>
      </c>
      <c r="M78" s="572">
        <v>0</v>
      </c>
      <c r="N78" s="572">
        <v>0</v>
      </c>
      <c r="O78" s="572">
        <v>0</v>
      </c>
      <c r="P78" s="572">
        <v>0</v>
      </c>
      <c r="Q78" s="572">
        <v>0</v>
      </c>
      <c r="R78" s="572">
        <v>0</v>
      </c>
      <c r="S78" s="572">
        <v>0</v>
      </c>
      <c r="T78" s="572">
        <v>0</v>
      </c>
      <c r="U78" s="572">
        <v>0</v>
      </c>
      <c r="V78" s="505">
        <v>0</v>
      </c>
      <c r="W78" s="505">
        <v>0</v>
      </c>
      <c r="X78" s="505">
        <v>0</v>
      </c>
      <c r="Y78" s="505">
        <v>0</v>
      </c>
      <c r="Z78" s="505">
        <v>0</v>
      </c>
      <c r="AA78" s="505">
        <v>0</v>
      </c>
      <c r="AB78" s="505">
        <v>0</v>
      </c>
      <c r="AC78" s="505">
        <v>0</v>
      </c>
      <c r="AD78" s="505">
        <v>0</v>
      </c>
      <c r="AE78" s="505">
        <v>0</v>
      </c>
      <c r="AF78" s="505">
        <v>0</v>
      </c>
      <c r="AG78" s="505">
        <v>0</v>
      </c>
      <c r="AH78" s="505">
        <v>0.3</v>
      </c>
      <c r="AI78" s="505">
        <v>7.7</v>
      </c>
      <c r="AJ78" s="505">
        <v>17.14183259</v>
      </c>
      <c r="AK78" s="505">
        <v>12.05401915</v>
      </c>
      <c r="AL78" s="505">
        <v>0</v>
      </c>
      <c r="AM78" s="505">
        <v>0.88042902000000001</v>
      </c>
      <c r="AN78" s="52">
        <v>0</v>
      </c>
      <c r="AO78" s="52">
        <v>20.687993339999998</v>
      </c>
      <c r="AP78" s="52">
        <v>2.7150429799999998</v>
      </c>
      <c r="AQ78" s="52">
        <v>4.3163282499999998</v>
      </c>
      <c r="AR78" s="52">
        <v>0</v>
      </c>
      <c r="AS78" s="52">
        <v>107312.3</v>
      </c>
      <c r="AT78" s="52">
        <v>257.93973791999997</v>
      </c>
      <c r="AU78" s="52">
        <v>100.7</v>
      </c>
      <c r="AV78" s="53">
        <v>0</v>
      </c>
      <c r="AW78" s="53">
        <v>0</v>
      </c>
      <c r="AX78" s="53"/>
      <c r="AY78" s="53"/>
      <c r="AZ78" s="53"/>
      <c r="BA78" s="53"/>
      <c r="BB78" s="588"/>
      <c r="BC78" s="53"/>
      <c r="BD78" s="53"/>
      <c r="BE78" s="53"/>
      <c r="BF78" s="53"/>
      <c r="BG78" s="1040"/>
      <c r="BH78" s="1040"/>
      <c r="BI78" s="1040"/>
      <c r="BJ78" s="1040"/>
    </row>
    <row r="79" spans="1:62" ht="14.1" customHeight="1">
      <c r="A79" s="1190" t="s">
        <v>124</v>
      </c>
      <c r="B79" s="572">
        <v>0</v>
      </c>
      <c r="C79" s="572">
        <v>0</v>
      </c>
      <c r="D79" s="572">
        <v>0</v>
      </c>
      <c r="E79" s="572">
        <v>0</v>
      </c>
      <c r="F79" s="572">
        <v>0</v>
      </c>
      <c r="G79" s="572">
        <v>0</v>
      </c>
      <c r="H79" s="572">
        <v>0</v>
      </c>
      <c r="I79" s="572">
        <v>0</v>
      </c>
      <c r="J79" s="572">
        <v>0</v>
      </c>
      <c r="K79" s="572">
        <v>0</v>
      </c>
      <c r="L79" s="572">
        <v>0</v>
      </c>
      <c r="M79" s="572">
        <v>0</v>
      </c>
      <c r="N79" s="572">
        <v>0</v>
      </c>
      <c r="O79" s="572">
        <v>0</v>
      </c>
      <c r="P79" s="572">
        <v>0</v>
      </c>
      <c r="Q79" s="572">
        <v>0</v>
      </c>
      <c r="R79" s="572">
        <v>0</v>
      </c>
      <c r="S79" s="572">
        <v>0</v>
      </c>
      <c r="T79" s="572">
        <v>0</v>
      </c>
      <c r="U79" s="572">
        <v>0</v>
      </c>
      <c r="V79" s="505">
        <v>0</v>
      </c>
      <c r="W79" s="505">
        <v>0</v>
      </c>
      <c r="X79" s="505">
        <v>0</v>
      </c>
      <c r="Y79" s="505">
        <v>0</v>
      </c>
      <c r="Z79" s="505">
        <v>0</v>
      </c>
      <c r="AA79" s="505">
        <v>0</v>
      </c>
      <c r="AB79" s="505">
        <v>0</v>
      </c>
      <c r="AC79" s="505">
        <v>0</v>
      </c>
      <c r="AD79" s="505">
        <v>0</v>
      </c>
      <c r="AE79" s="505">
        <v>0</v>
      </c>
      <c r="AF79" s="505">
        <v>0</v>
      </c>
      <c r="AG79" s="505">
        <v>0</v>
      </c>
      <c r="AH79" s="505">
        <v>34805.800000000003</v>
      </c>
      <c r="AI79" s="505">
        <v>49194.7</v>
      </c>
      <c r="AJ79" s="505">
        <v>51958.181970379999</v>
      </c>
      <c r="AK79" s="505">
        <v>45030.7909009</v>
      </c>
      <c r="AL79" s="505">
        <v>45280.899031089997</v>
      </c>
      <c r="AM79" s="505">
        <v>33480.126960089998</v>
      </c>
      <c r="AN79" s="52">
        <v>31836.391336090001</v>
      </c>
      <c r="AO79" s="52">
        <v>16537.48909264</v>
      </c>
      <c r="AP79" s="52">
        <v>119149.41263317999</v>
      </c>
      <c r="AQ79" s="52">
        <v>10547</v>
      </c>
      <c r="AR79" s="52">
        <v>2112.5</v>
      </c>
      <c r="AS79" s="52">
        <v>0</v>
      </c>
      <c r="AT79" s="52">
        <v>67349</v>
      </c>
      <c r="AU79" s="52">
        <v>0</v>
      </c>
      <c r="AV79" s="53">
        <v>0</v>
      </c>
      <c r="AW79" s="53">
        <v>0</v>
      </c>
      <c r="AX79" s="53"/>
      <c r="AY79" s="53"/>
      <c r="AZ79" s="53"/>
      <c r="BA79" s="53"/>
      <c r="BB79" s="588"/>
      <c r="BC79" s="53"/>
      <c r="BD79" s="53"/>
      <c r="BE79" s="53"/>
      <c r="BF79" s="53"/>
      <c r="BG79" s="1040"/>
      <c r="BH79" s="1040"/>
      <c r="BI79" s="1040"/>
      <c r="BJ79" s="1040"/>
    </row>
    <row r="80" spans="1:62" ht="14.1" customHeight="1">
      <c r="A80" s="1190" t="s">
        <v>125</v>
      </c>
      <c r="B80" s="572">
        <v>0</v>
      </c>
      <c r="C80" s="572">
        <v>0</v>
      </c>
      <c r="D80" s="572">
        <v>0</v>
      </c>
      <c r="E80" s="572">
        <v>0</v>
      </c>
      <c r="F80" s="572">
        <v>0</v>
      </c>
      <c r="G80" s="572">
        <v>0</v>
      </c>
      <c r="H80" s="572">
        <v>0</v>
      </c>
      <c r="I80" s="572">
        <v>0</v>
      </c>
      <c r="J80" s="572">
        <v>0</v>
      </c>
      <c r="K80" s="572">
        <v>0</v>
      </c>
      <c r="L80" s="572">
        <v>0</v>
      </c>
      <c r="M80" s="572">
        <v>0</v>
      </c>
      <c r="N80" s="572">
        <v>0</v>
      </c>
      <c r="O80" s="572">
        <v>0</v>
      </c>
      <c r="P80" s="572">
        <v>0</v>
      </c>
      <c r="Q80" s="572">
        <v>0</v>
      </c>
      <c r="R80" s="572">
        <v>0</v>
      </c>
      <c r="S80" s="572">
        <v>0</v>
      </c>
      <c r="T80" s="572">
        <v>0</v>
      </c>
      <c r="U80" s="572">
        <v>0</v>
      </c>
      <c r="V80" s="505">
        <v>0</v>
      </c>
      <c r="W80" s="505">
        <v>0</v>
      </c>
      <c r="X80" s="505">
        <v>0</v>
      </c>
      <c r="Y80" s="505">
        <v>0</v>
      </c>
      <c r="Z80" s="505">
        <v>0</v>
      </c>
      <c r="AA80" s="505">
        <v>0</v>
      </c>
      <c r="AB80" s="505">
        <v>0</v>
      </c>
      <c r="AC80" s="505">
        <v>0</v>
      </c>
      <c r="AD80" s="505">
        <v>0</v>
      </c>
      <c r="AE80" s="505">
        <v>0</v>
      </c>
      <c r="AF80" s="505">
        <v>0</v>
      </c>
      <c r="AG80" s="505">
        <v>0</v>
      </c>
      <c r="AH80" s="505" t="s">
        <v>53</v>
      </c>
      <c r="AI80" s="505" t="s">
        <v>53</v>
      </c>
      <c r="AJ80" s="505">
        <v>0</v>
      </c>
      <c r="AK80" s="505">
        <v>0</v>
      </c>
      <c r="AL80" s="505">
        <v>109.96853355</v>
      </c>
      <c r="AM80" s="505">
        <v>109.96853355</v>
      </c>
      <c r="AN80" s="52">
        <v>160.93375950999999</v>
      </c>
      <c r="AO80" s="52">
        <v>191.94063559</v>
      </c>
      <c r="AP80" s="52">
        <v>391.73092577999995</v>
      </c>
      <c r="AQ80" s="52">
        <v>1073.38598518</v>
      </c>
      <c r="AR80" s="52">
        <v>0</v>
      </c>
      <c r="AS80" s="52">
        <v>0</v>
      </c>
      <c r="AT80" s="52">
        <v>0</v>
      </c>
      <c r="AU80" s="52">
        <v>0</v>
      </c>
      <c r="AV80" s="53">
        <v>17667.682593419999</v>
      </c>
      <c r="AW80" s="53">
        <v>107702.73389018</v>
      </c>
      <c r="AX80" s="53">
        <v>0</v>
      </c>
      <c r="AY80" s="53">
        <v>0</v>
      </c>
      <c r="AZ80" s="53">
        <v>0</v>
      </c>
      <c r="BA80" s="53">
        <v>0</v>
      </c>
      <c r="BB80" s="588">
        <v>0</v>
      </c>
      <c r="BC80" s="53">
        <v>0</v>
      </c>
      <c r="BD80" s="53">
        <v>0</v>
      </c>
      <c r="BE80" s="53">
        <v>0</v>
      </c>
      <c r="BF80" s="53">
        <v>0</v>
      </c>
      <c r="BG80" s="1040">
        <v>0</v>
      </c>
      <c r="BH80" s="1040">
        <v>0</v>
      </c>
      <c r="BI80" s="1040">
        <v>0</v>
      </c>
      <c r="BJ80" s="1040">
        <v>0</v>
      </c>
    </row>
    <row r="81" spans="1:71" ht="14.1" customHeight="1">
      <c r="A81" s="1190" t="s">
        <v>126</v>
      </c>
      <c r="B81" s="572">
        <v>0</v>
      </c>
      <c r="C81" s="572">
        <v>0</v>
      </c>
      <c r="D81" s="572">
        <v>0</v>
      </c>
      <c r="E81" s="572">
        <v>0</v>
      </c>
      <c r="F81" s="572">
        <v>0</v>
      </c>
      <c r="G81" s="572">
        <v>0</v>
      </c>
      <c r="H81" s="572">
        <v>0</v>
      </c>
      <c r="I81" s="572">
        <v>0</v>
      </c>
      <c r="J81" s="572">
        <v>0</v>
      </c>
      <c r="K81" s="572">
        <v>0</v>
      </c>
      <c r="L81" s="572">
        <v>0</v>
      </c>
      <c r="M81" s="572">
        <v>0</v>
      </c>
      <c r="N81" s="572">
        <v>0</v>
      </c>
      <c r="O81" s="572">
        <v>0</v>
      </c>
      <c r="P81" s="572">
        <v>0</v>
      </c>
      <c r="Q81" s="572">
        <v>0</v>
      </c>
      <c r="R81" s="572">
        <v>0</v>
      </c>
      <c r="S81" s="572">
        <v>0</v>
      </c>
      <c r="T81" s="572">
        <v>0</v>
      </c>
      <c r="U81" s="572">
        <v>0</v>
      </c>
      <c r="V81" s="572">
        <v>0</v>
      </c>
      <c r="W81" s="505">
        <v>0</v>
      </c>
      <c r="X81" s="505">
        <v>0</v>
      </c>
      <c r="Y81" s="505">
        <v>0</v>
      </c>
      <c r="Z81" s="505">
        <v>0</v>
      </c>
      <c r="AA81" s="505">
        <v>0</v>
      </c>
      <c r="AB81" s="505">
        <v>0</v>
      </c>
      <c r="AC81" s="505">
        <v>0</v>
      </c>
      <c r="AD81" s="505">
        <v>0</v>
      </c>
      <c r="AE81" s="505">
        <v>0</v>
      </c>
      <c r="AF81" s="505">
        <v>0</v>
      </c>
      <c r="AG81" s="505">
        <v>0</v>
      </c>
      <c r="AH81" s="505">
        <v>5772.4</v>
      </c>
      <c r="AI81" s="505">
        <v>3461.8</v>
      </c>
      <c r="AJ81" s="505">
        <v>3357.6349223199941</v>
      </c>
      <c r="AK81" s="505">
        <v>3866.5950112899882</v>
      </c>
      <c r="AL81" s="505">
        <v>13638.404387590068</v>
      </c>
      <c r="AM81" s="505">
        <v>5766.9158976699691</v>
      </c>
      <c r="AN81" s="52">
        <v>9301.2332276700763</v>
      </c>
      <c r="AO81" s="52">
        <v>1082.3736706200289</v>
      </c>
      <c r="AP81" s="52">
        <v>10470.370206970023</v>
      </c>
      <c r="AQ81" s="52">
        <v>1879.0229813200422</v>
      </c>
      <c r="AR81" s="52">
        <v>125.5</v>
      </c>
      <c r="AS81" s="52">
        <v>0</v>
      </c>
      <c r="AT81" s="52">
        <v>0</v>
      </c>
      <c r="AU81" s="52">
        <v>907</v>
      </c>
      <c r="AV81" s="53">
        <v>0</v>
      </c>
      <c r="AW81" s="53">
        <v>563661.9</v>
      </c>
      <c r="AX81" s="53">
        <v>1252261.6477077401</v>
      </c>
      <c r="AY81" s="53">
        <v>1659290.66237769</v>
      </c>
      <c r="AZ81" s="53">
        <v>1491563.2093070601</v>
      </c>
      <c r="BA81" s="53">
        <v>634343.39769863</v>
      </c>
      <c r="BB81" s="588">
        <v>63772.460022530002</v>
      </c>
      <c r="BC81" s="53">
        <v>83931.45482228999</v>
      </c>
      <c r="BD81" s="53">
        <v>206278.56092486999</v>
      </c>
      <c r="BE81" s="53">
        <v>287728.46195709996</v>
      </c>
      <c r="BF81" s="53">
        <v>529618.31287723</v>
      </c>
      <c r="BG81" s="1040">
        <v>1061819.4373681999</v>
      </c>
      <c r="BH81" s="1040">
        <v>2137264.1446676599</v>
      </c>
      <c r="BI81" s="1040">
        <v>3510076.0562360696</v>
      </c>
      <c r="BJ81" s="1040">
        <v>3920453.8807146698</v>
      </c>
    </row>
    <row r="82" spans="1:71" ht="14.1" customHeight="1">
      <c r="A82" s="1190" t="s">
        <v>127</v>
      </c>
      <c r="B82" s="572">
        <v>0</v>
      </c>
      <c r="C82" s="572">
        <v>0</v>
      </c>
      <c r="D82" s="572">
        <v>0</v>
      </c>
      <c r="E82" s="572">
        <v>0</v>
      </c>
      <c r="F82" s="572">
        <v>0</v>
      </c>
      <c r="G82" s="572">
        <v>0</v>
      </c>
      <c r="H82" s="572">
        <v>0</v>
      </c>
      <c r="I82" s="572">
        <v>0</v>
      </c>
      <c r="J82" s="572">
        <v>0</v>
      </c>
      <c r="K82" s="572">
        <v>0</v>
      </c>
      <c r="L82" s="572">
        <v>0</v>
      </c>
      <c r="M82" s="572">
        <v>0</v>
      </c>
      <c r="N82" s="572">
        <v>0</v>
      </c>
      <c r="O82" s="572">
        <v>0</v>
      </c>
      <c r="P82" s="572">
        <v>0</v>
      </c>
      <c r="Q82" s="572">
        <v>0</v>
      </c>
      <c r="R82" s="572">
        <v>0</v>
      </c>
      <c r="S82" s="572">
        <v>0</v>
      </c>
      <c r="T82" s="572">
        <v>0</v>
      </c>
      <c r="U82" s="572">
        <v>0</v>
      </c>
      <c r="V82" s="572">
        <v>0</v>
      </c>
      <c r="W82" s="505">
        <v>0</v>
      </c>
      <c r="X82" s="505">
        <v>0</v>
      </c>
      <c r="Y82" s="505">
        <v>0</v>
      </c>
      <c r="Z82" s="505">
        <v>0</v>
      </c>
      <c r="AA82" s="505">
        <v>0</v>
      </c>
      <c r="AB82" s="505">
        <v>0</v>
      </c>
      <c r="AC82" s="505">
        <v>0</v>
      </c>
      <c r="AD82" s="505">
        <v>0</v>
      </c>
      <c r="AE82" s="505">
        <v>0</v>
      </c>
      <c r="AF82" s="505">
        <v>0</v>
      </c>
      <c r="AG82" s="505">
        <v>0</v>
      </c>
      <c r="AH82" s="505">
        <v>0</v>
      </c>
      <c r="AI82" s="505">
        <v>0</v>
      </c>
      <c r="AJ82" s="505">
        <v>6.5378299999999997E-3</v>
      </c>
      <c r="AK82" s="505">
        <v>6.5378299999999997E-3</v>
      </c>
      <c r="AL82" s="505">
        <v>6.5378299999999997E-3</v>
      </c>
      <c r="AM82" s="505">
        <v>6.5378299999999997E-3</v>
      </c>
      <c r="AN82" s="52">
        <v>6.5378299999999997E-3</v>
      </c>
      <c r="AO82" s="52">
        <v>6.5378299999999997E-3</v>
      </c>
      <c r="AP82" s="52">
        <v>6.5378299999999997E-3</v>
      </c>
      <c r="AQ82" s="58">
        <v>6.5378299999999997E-3</v>
      </c>
      <c r="AR82" s="58">
        <v>0</v>
      </c>
      <c r="AS82" s="58">
        <v>0</v>
      </c>
      <c r="AT82" s="58">
        <v>0</v>
      </c>
      <c r="AU82" s="58">
        <v>0</v>
      </c>
      <c r="AV82" s="53">
        <v>300349.09491640999</v>
      </c>
      <c r="AW82" s="53">
        <v>172451.3</v>
      </c>
      <c r="AX82" s="53">
        <v>166099.17749246</v>
      </c>
      <c r="AY82" s="53">
        <v>170171.94409162999</v>
      </c>
      <c r="AZ82" s="53">
        <v>179591.26135031</v>
      </c>
      <c r="BA82" s="53">
        <v>188544.66130429998</v>
      </c>
      <c r="BB82" s="588">
        <v>195844.44573097001</v>
      </c>
      <c r="BC82" s="53">
        <v>201502.72599397</v>
      </c>
      <c r="BD82" s="53">
        <v>209941.70556269001</v>
      </c>
      <c r="BE82" s="53">
        <v>226219.57800146</v>
      </c>
      <c r="BF82" s="53">
        <v>238323.60829889</v>
      </c>
      <c r="BG82" s="1040">
        <v>245479.83046666</v>
      </c>
      <c r="BH82" s="1040">
        <v>262724.93281405</v>
      </c>
      <c r="BI82" s="1040">
        <v>278064.72473753005</v>
      </c>
      <c r="BJ82" s="1040">
        <v>297423.42983023997</v>
      </c>
    </row>
    <row r="83" spans="1:71" ht="14.1" customHeight="1">
      <c r="A83" s="1190" t="s">
        <v>128</v>
      </c>
      <c r="B83" s="572">
        <v>2.9340000000000002</v>
      </c>
      <c r="C83" s="572">
        <v>2.8780000000000001</v>
      </c>
      <c r="D83" s="572">
        <v>3.1259999999999999</v>
      </c>
      <c r="E83" s="572">
        <v>3.1259999999999999</v>
      </c>
      <c r="F83" s="572">
        <v>5.1040000000000001</v>
      </c>
      <c r="G83" s="572">
        <v>4.9740000000000002</v>
      </c>
      <c r="H83" s="572">
        <v>5.5</v>
      </c>
      <c r="I83" s="572">
        <v>6.6740000000000004</v>
      </c>
      <c r="J83" s="572">
        <v>5.7759999999999998</v>
      </c>
      <c r="K83" s="572">
        <v>4.49</v>
      </c>
      <c r="L83" s="572">
        <v>0</v>
      </c>
      <c r="M83" s="572">
        <v>0</v>
      </c>
      <c r="N83" s="572">
        <v>0</v>
      </c>
      <c r="O83" s="572">
        <v>0</v>
      </c>
      <c r="P83" s="572">
        <v>0</v>
      </c>
      <c r="Q83" s="572">
        <v>0</v>
      </c>
      <c r="R83" s="572">
        <v>0</v>
      </c>
      <c r="S83" s="572">
        <v>0</v>
      </c>
      <c r="T83" s="572">
        <v>0</v>
      </c>
      <c r="U83" s="572">
        <v>0</v>
      </c>
      <c r="V83" s="572">
        <v>0</v>
      </c>
      <c r="W83" s="505">
        <v>0</v>
      </c>
      <c r="X83" s="505">
        <v>0</v>
      </c>
      <c r="Y83" s="505">
        <v>0</v>
      </c>
      <c r="Z83" s="505">
        <v>0</v>
      </c>
      <c r="AA83" s="505">
        <v>0</v>
      </c>
      <c r="AB83" s="505">
        <v>0</v>
      </c>
      <c r="AC83" s="505">
        <v>0</v>
      </c>
      <c r="AD83" s="505">
        <v>0</v>
      </c>
      <c r="AE83" s="505">
        <v>0</v>
      </c>
      <c r="AF83" s="505">
        <v>0</v>
      </c>
      <c r="AG83" s="505">
        <v>0</v>
      </c>
      <c r="AH83" s="505">
        <v>1177.7</v>
      </c>
      <c r="AI83" s="505">
        <v>685.6</v>
      </c>
      <c r="AJ83" s="505">
        <v>325.75502889999996</v>
      </c>
      <c r="AK83" s="505">
        <v>31421.161182569998</v>
      </c>
      <c r="AL83" s="505">
        <v>1342.1421177699999</v>
      </c>
      <c r="AM83" s="505">
        <v>104098.49079525999</v>
      </c>
      <c r="AN83" s="52">
        <v>85577.168378260001</v>
      </c>
      <c r="AO83" s="52">
        <v>29424.176640919999</v>
      </c>
      <c r="AP83" s="52">
        <v>2192.6659324899997</v>
      </c>
      <c r="AQ83" s="52">
        <v>0.6</v>
      </c>
      <c r="AR83" s="52">
        <v>0.9</v>
      </c>
      <c r="AS83" s="52">
        <v>23206.9</v>
      </c>
      <c r="AT83" s="52">
        <v>240422.28871582996</v>
      </c>
      <c r="AU83" s="52">
        <v>29691.295000000006</v>
      </c>
      <c r="AV83" s="53">
        <v>4692.4528295500004</v>
      </c>
      <c r="AW83" s="53">
        <v>122807.1</v>
      </c>
      <c r="AX83" s="53">
        <v>91667.394267469979</v>
      </c>
      <c r="AY83" s="53">
        <v>93891.189655590002</v>
      </c>
      <c r="AZ83" s="53">
        <v>90067.691123410012</v>
      </c>
      <c r="BA83" s="53">
        <v>124020.58530865997</v>
      </c>
      <c r="BB83" s="588">
        <v>190750.54635853998</v>
      </c>
      <c r="BC83" s="53">
        <v>240752.85794038002</v>
      </c>
      <c r="BD83" s="53">
        <v>63666.91707816998</v>
      </c>
      <c r="BE83" s="53">
        <v>63689.208802349996</v>
      </c>
      <c r="BF83" s="53">
        <v>56179.844198519997</v>
      </c>
      <c r="BG83" s="1040">
        <v>102043.58324049001</v>
      </c>
      <c r="BH83" s="1040">
        <v>127840.08834017998</v>
      </c>
      <c r="BI83" s="1040">
        <v>131249.76113173002</v>
      </c>
      <c r="BJ83" s="1040">
        <v>168547.4087994</v>
      </c>
    </row>
    <row r="84" spans="1:71" ht="14.1" customHeight="1">
      <c r="A84" s="1190" t="s">
        <v>129</v>
      </c>
      <c r="B84" s="505">
        <v>2.9340000000000002</v>
      </c>
      <c r="C84" s="505">
        <v>2.8780000000000001</v>
      </c>
      <c r="D84" s="505">
        <v>3.1259999999999999</v>
      </c>
      <c r="E84" s="505">
        <v>3.1259999999999999</v>
      </c>
      <c r="F84" s="505">
        <v>5.1040000000000001</v>
      </c>
      <c r="G84" s="505">
        <v>4.9740000000000002</v>
      </c>
      <c r="H84" s="505">
        <v>5.5</v>
      </c>
      <c r="I84" s="505">
        <v>6.6740000000000004</v>
      </c>
      <c r="J84" s="505">
        <v>5.7759999999999998</v>
      </c>
      <c r="K84" s="505">
        <v>4.49</v>
      </c>
      <c r="L84" s="572">
        <v>0</v>
      </c>
      <c r="M84" s="572">
        <v>0</v>
      </c>
      <c r="N84" s="572">
        <v>0</v>
      </c>
      <c r="O84" s="572">
        <v>0</v>
      </c>
      <c r="P84" s="572">
        <v>0</v>
      </c>
      <c r="Q84" s="572">
        <v>0</v>
      </c>
      <c r="R84" s="572">
        <v>0</v>
      </c>
      <c r="S84" s="572">
        <v>0</v>
      </c>
      <c r="T84" s="572">
        <v>0</v>
      </c>
      <c r="U84" s="572">
        <v>0</v>
      </c>
      <c r="V84" s="505">
        <v>0</v>
      </c>
      <c r="W84" s="505">
        <v>0</v>
      </c>
      <c r="X84" s="505">
        <v>0</v>
      </c>
      <c r="Y84" s="505">
        <v>0</v>
      </c>
      <c r="Z84" s="505">
        <v>0</v>
      </c>
      <c r="AA84" s="505">
        <v>0</v>
      </c>
      <c r="AB84" s="505">
        <v>0</v>
      </c>
      <c r="AC84" s="505">
        <v>0</v>
      </c>
      <c r="AD84" s="505">
        <v>0</v>
      </c>
      <c r="AE84" s="505">
        <v>0</v>
      </c>
      <c r="AF84" s="505">
        <v>0</v>
      </c>
      <c r="AG84" s="505">
        <v>0</v>
      </c>
      <c r="AH84" s="505">
        <v>1177.7</v>
      </c>
      <c r="AI84" s="505">
        <v>685.6</v>
      </c>
      <c r="AJ84" s="505">
        <v>325.75502889999996</v>
      </c>
      <c r="AK84" s="505">
        <v>31421.161182569998</v>
      </c>
      <c r="AL84" s="505">
        <v>1342.1421177699999</v>
      </c>
      <c r="AM84" s="505">
        <v>104098.49079525999</v>
      </c>
      <c r="AN84" s="52">
        <v>85577.168378260001</v>
      </c>
      <c r="AO84" s="52">
        <v>29424.176640919999</v>
      </c>
      <c r="AP84" s="52">
        <v>2192.6659324899997</v>
      </c>
      <c r="AQ84" s="52">
        <v>0.6</v>
      </c>
      <c r="AR84" s="52">
        <v>0.9</v>
      </c>
      <c r="AS84" s="52">
        <v>23206.9</v>
      </c>
      <c r="AT84" s="52">
        <v>240422.28871582996</v>
      </c>
      <c r="AU84" s="52">
        <v>29691.295000000006</v>
      </c>
      <c r="AV84" s="53">
        <v>103467.33001742999</v>
      </c>
      <c r="AW84" s="53">
        <v>122807.1</v>
      </c>
      <c r="AX84" s="53">
        <v>91667.394267469979</v>
      </c>
      <c r="AY84" s="53">
        <v>93891.189655590002</v>
      </c>
      <c r="AZ84" s="53">
        <v>90067.691123410012</v>
      </c>
      <c r="BA84" s="53">
        <v>124020.58530865997</v>
      </c>
      <c r="BB84" s="588">
        <v>190750.54635853998</v>
      </c>
      <c r="BC84" s="53">
        <v>240752.85794038002</v>
      </c>
      <c r="BD84" s="53">
        <v>63666.91707816998</v>
      </c>
      <c r="BE84" s="53">
        <v>63689.208802349996</v>
      </c>
      <c r="BF84" s="53">
        <v>56179.844198519997</v>
      </c>
      <c r="BG84" s="1040">
        <v>102043.58324049001</v>
      </c>
      <c r="BH84" s="1040">
        <v>127840.08834017998</v>
      </c>
      <c r="BI84" s="1040">
        <v>131249.76113173002</v>
      </c>
      <c r="BJ84" s="1040">
        <v>168547.4087994</v>
      </c>
    </row>
    <row r="85" spans="1:71" ht="14.1" customHeight="1">
      <c r="A85" s="1190" t="s">
        <v>130</v>
      </c>
      <c r="B85" s="572">
        <v>0</v>
      </c>
      <c r="C85" s="572">
        <v>0</v>
      </c>
      <c r="D85" s="572">
        <v>0</v>
      </c>
      <c r="E85" s="572">
        <v>0</v>
      </c>
      <c r="F85" s="572">
        <v>0</v>
      </c>
      <c r="G85" s="572">
        <v>0</v>
      </c>
      <c r="H85" s="572">
        <v>0</v>
      </c>
      <c r="I85" s="572">
        <v>0</v>
      </c>
      <c r="J85" s="572">
        <v>0</v>
      </c>
      <c r="K85" s="572">
        <v>0</v>
      </c>
      <c r="L85" s="572">
        <v>0</v>
      </c>
      <c r="M85" s="572">
        <v>0</v>
      </c>
      <c r="N85" s="572">
        <v>0</v>
      </c>
      <c r="O85" s="572">
        <v>0</v>
      </c>
      <c r="P85" s="572">
        <v>0</v>
      </c>
      <c r="Q85" s="572">
        <v>0</v>
      </c>
      <c r="R85" s="572">
        <v>0</v>
      </c>
      <c r="S85" s="572">
        <v>0</v>
      </c>
      <c r="T85" s="572">
        <v>0</v>
      </c>
      <c r="U85" s="572">
        <v>0</v>
      </c>
      <c r="V85" s="572">
        <v>0</v>
      </c>
      <c r="W85" s="505">
        <v>0</v>
      </c>
      <c r="X85" s="505">
        <v>0</v>
      </c>
      <c r="Y85" s="505">
        <v>0</v>
      </c>
      <c r="Z85" s="505">
        <v>0</v>
      </c>
      <c r="AA85" s="505">
        <v>0</v>
      </c>
      <c r="AB85" s="505">
        <v>0</v>
      </c>
      <c r="AC85" s="505">
        <v>0</v>
      </c>
      <c r="AD85" s="505">
        <v>0</v>
      </c>
      <c r="AE85" s="505">
        <v>0</v>
      </c>
      <c r="AF85" s="505">
        <v>0</v>
      </c>
      <c r="AG85" s="505">
        <v>0</v>
      </c>
      <c r="AH85" s="505">
        <v>983.7</v>
      </c>
      <c r="AI85" s="505">
        <v>805.3</v>
      </c>
      <c r="AJ85" s="505">
        <v>225.77806914000001</v>
      </c>
      <c r="AK85" s="505">
        <v>2668.8884010700003</v>
      </c>
      <c r="AL85" s="505">
        <v>6787.9290855599993</v>
      </c>
      <c r="AM85" s="505">
        <v>19885.361618139999</v>
      </c>
      <c r="AN85" s="52">
        <v>22030.134098659997</v>
      </c>
      <c r="AO85" s="52">
        <v>25410.592869199998</v>
      </c>
      <c r="AP85" s="52">
        <v>10780.920811530001</v>
      </c>
      <c r="AQ85" s="52">
        <v>36482.429350489998</v>
      </c>
      <c r="AR85" s="52">
        <v>105.6</v>
      </c>
      <c r="AS85" s="52">
        <v>44219.7</v>
      </c>
      <c r="AT85" s="52">
        <v>58544.053896380006</v>
      </c>
      <c r="AU85" s="52">
        <v>5837.1</v>
      </c>
      <c r="AV85" s="53">
        <v>103467.33001742999</v>
      </c>
      <c r="AW85" s="53">
        <v>196112.4</v>
      </c>
      <c r="AX85" s="53">
        <v>3185.0319322300002</v>
      </c>
      <c r="AY85" s="53">
        <v>22395.757966220001</v>
      </c>
      <c r="AZ85" s="53">
        <v>90440.905555990001</v>
      </c>
      <c r="BA85" s="53">
        <v>291662.36614327005</v>
      </c>
      <c r="BB85" s="588">
        <v>256.46501255000004</v>
      </c>
      <c r="BC85" s="53">
        <v>35276.47107557</v>
      </c>
      <c r="BD85" s="53">
        <v>96629.338673000006</v>
      </c>
      <c r="BE85" s="53">
        <v>135515.38311585999</v>
      </c>
      <c r="BF85" s="53">
        <v>47631.27384537</v>
      </c>
      <c r="BG85" s="1040">
        <v>59829.522877540003</v>
      </c>
      <c r="BH85" s="1040">
        <v>0</v>
      </c>
      <c r="BI85" s="1040">
        <v>0</v>
      </c>
      <c r="BJ85" s="1040">
        <v>0</v>
      </c>
    </row>
    <row r="86" spans="1:71" ht="14.1" customHeight="1">
      <c r="A86" s="1194" t="s">
        <v>131</v>
      </c>
      <c r="B86" s="572">
        <v>0</v>
      </c>
      <c r="C86" s="572">
        <v>0</v>
      </c>
      <c r="D86" s="572">
        <v>0</v>
      </c>
      <c r="E86" s="572">
        <v>0</v>
      </c>
      <c r="F86" s="572">
        <v>0</v>
      </c>
      <c r="G86" s="572">
        <v>0</v>
      </c>
      <c r="H86" s="572">
        <v>0</v>
      </c>
      <c r="I86" s="572">
        <v>0</v>
      </c>
      <c r="J86" s="572">
        <v>0</v>
      </c>
      <c r="K86" s="572">
        <v>0</v>
      </c>
      <c r="L86" s="572">
        <v>0</v>
      </c>
      <c r="M86" s="572">
        <v>0</v>
      </c>
      <c r="N86" s="572">
        <v>0</v>
      </c>
      <c r="O86" s="572">
        <v>0</v>
      </c>
      <c r="P86" s="572">
        <v>0</v>
      </c>
      <c r="Q86" s="572">
        <v>0</v>
      </c>
      <c r="R86" s="572">
        <v>0</v>
      </c>
      <c r="S86" s="572">
        <v>0</v>
      </c>
      <c r="T86" s="572">
        <v>0</v>
      </c>
      <c r="U86" s="572">
        <v>0</v>
      </c>
      <c r="V86" s="505">
        <v>0</v>
      </c>
      <c r="W86" s="505">
        <v>0</v>
      </c>
      <c r="X86" s="505">
        <v>0</v>
      </c>
      <c r="Y86" s="505">
        <v>0</v>
      </c>
      <c r="Z86" s="505">
        <v>0</v>
      </c>
      <c r="AA86" s="505">
        <v>0</v>
      </c>
      <c r="AB86" s="505">
        <v>0</v>
      </c>
      <c r="AC86" s="505">
        <v>0</v>
      </c>
      <c r="AD86" s="505">
        <v>0</v>
      </c>
      <c r="AE86" s="505">
        <v>0</v>
      </c>
      <c r="AF86" s="505">
        <v>0</v>
      </c>
      <c r="AG86" s="505">
        <v>0</v>
      </c>
      <c r="AH86" s="505">
        <v>426.1</v>
      </c>
      <c r="AI86" s="505">
        <v>772.8</v>
      </c>
      <c r="AJ86" s="505">
        <v>220.50845562000001</v>
      </c>
      <c r="AK86" s="505">
        <v>2651.0192664400001</v>
      </c>
      <c r="AL86" s="505">
        <v>1255.30596818</v>
      </c>
      <c r="AM86" s="505">
        <v>787.56431970000006</v>
      </c>
      <c r="AN86" s="52">
        <v>1147.23360886</v>
      </c>
      <c r="AO86" s="52">
        <v>173.20734338</v>
      </c>
      <c r="AP86" s="52">
        <v>3755.1082472399999</v>
      </c>
      <c r="AQ86" s="52">
        <v>25602.048497119999</v>
      </c>
      <c r="AR86" s="52">
        <v>98.3</v>
      </c>
      <c r="AS86" s="52">
        <v>41983.7</v>
      </c>
      <c r="AT86" s="52">
        <v>55887.656834660003</v>
      </c>
      <c r="AU86" s="52">
        <v>5837.1</v>
      </c>
      <c r="AV86" s="53">
        <v>152183.14520258</v>
      </c>
      <c r="AW86" s="53">
        <v>196112.4</v>
      </c>
      <c r="AX86" s="53">
        <v>3185.0319322300002</v>
      </c>
      <c r="AY86" s="53">
        <v>22395.757966220001</v>
      </c>
      <c r="AZ86" s="53">
        <v>90440.905555990001</v>
      </c>
      <c r="BA86" s="53">
        <v>291662.36614327005</v>
      </c>
      <c r="BB86" s="588">
        <v>256.46501255000004</v>
      </c>
      <c r="BC86" s="53">
        <v>35276.47107557</v>
      </c>
      <c r="BD86" s="53">
        <v>96629.338673000006</v>
      </c>
      <c r="BE86" s="53">
        <v>135515.38311585999</v>
      </c>
      <c r="BF86" s="53">
        <v>47631.27384537</v>
      </c>
      <c r="BG86" s="1040">
        <v>59829.522877540003</v>
      </c>
      <c r="BH86" s="1040">
        <v>0</v>
      </c>
      <c r="BI86" s="1040">
        <v>0</v>
      </c>
      <c r="BJ86" s="1040">
        <v>0</v>
      </c>
    </row>
    <row r="87" spans="1:71" ht="15" customHeight="1">
      <c r="A87" s="1194" t="s">
        <v>1111</v>
      </c>
      <c r="B87" s="572">
        <v>0</v>
      </c>
      <c r="C87" s="572">
        <v>0</v>
      </c>
      <c r="D87" s="572">
        <v>0</v>
      </c>
      <c r="E87" s="572">
        <v>0</v>
      </c>
      <c r="F87" s="572">
        <v>0</v>
      </c>
      <c r="G87" s="572">
        <v>0</v>
      </c>
      <c r="H87" s="572">
        <v>0</v>
      </c>
      <c r="I87" s="572">
        <v>0</v>
      </c>
      <c r="J87" s="572">
        <v>0</v>
      </c>
      <c r="K87" s="572">
        <v>0</v>
      </c>
      <c r="L87" s="572">
        <v>0</v>
      </c>
      <c r="M87" s="572">
        <v>0</v>
      </c>
      <c r="N87" s="572">
        <v>0</v>
      </c>
      <c r="O87" s="572">
        <v>0</v>
      </c>
      <c r="P87" s="572">
        <v>0</v>
      </c>
      <c r="Q87" s="572">
        <v>0</v>
      </c>
      <c r="R87" s="572">
        <v>0</v>
      </c>
      <c r="S87" s="572">
        <v>0</v>
      </c>
      <c r="T87" s="572">
        <v>0</v>
      </c>
      <c r="U87" s="572">
        <v>0</v>
      </c>
      <c r="V87" s="505">
        <v>0</v>
      </c>
      <c r="W87" s="505">
        <v>0</v>
      </c>
      <c r="X87" s="505">
        <v>0</v>
      </c>
      <c r="Y87" s="505">
        <v>0</v>
      </c>
      <c r="Z87" s="505">
        <v>0</v>
      </c>
      <c r="AA87" s="505">
        <v>0</v>
      </c>
      <c r="AB87" s="505">
        <v>0</v>
      </c>
      <c r="AC87" s="505">
        <v>0</v>
      </c>
      <c r="AD87" s="505">
        <v>0</v>
      </c>
      <c r="AE87" s="505">
        <v>0</v>
      </c>
      <c r="AF87" s="505">
        <v>0</v>
      </c>
      <c r="AG87" s="505">
        <v>0</v>
      </c>
      <c r="AH87" s="505">
        <v>557.6</v>
      </c>
      <c r="AI87" s="505">
        <v>35.4</v>
      </c>
      <c r="AJ87" s="505">
        <v>5.2696135199999992</v>
      </c>
      <c r="AK87" s="505">
        <v>17.869134629999998</v>
      </c>
      <c r="AL87" s="505">
        <v>5532.6231173799997</v>
      </c>
      <c r="AM87" s="505">
        <v>19097.79729844</v>
      </c>
      <c r="AN87" s="52">
        <v>20882.900489799998</v>
      </c>
      <c r="AO87" s="52">
        <v>25237.385525819998</v>
      </c>
      <c r="AP87" s="52">
        <v>7025.8125642900004</v>
      </c>
      <c r="AQ87" s="52">
        <v>10555.06943365</v>
      </c>
      <c r="AR87" s="52">
        <v>7.3</v>
      </c>
      <c r="AS87" s="52">
        <v>2236</v>
      </c>
      <c r="AT87" s="52">
        <v>2656.3970617199998</v>
      </c>
      <c r="AU87" s="52">
        <v>0</v>
      </c>
      <c r="AV87" s="53">
        <v>152183.14520258</v>
      </c>
      <c r="AW87" s="53">
        <v>196112.38266611999</v>
      </c>
      <c r="AX87" s="53"/>
      <c r="AY87" s="53"/>
      <c r="AZ87" s="53"/>
      <c r="BA87" s="53"/>
      <c r="BB87" s="588"/>
      <c r="BC87" s="53"/>
      <c r="BD87" s="53"/>
      <c r="BE87" s="53"/>
      <c r="BF87" s="53"/>
      <c r="BG87" s="1040"/>
      <c r="BH87" s="1040"/>
      <c r="BI87" s="1040"/>
      <c r="BJ87" s="1040"/>
    </row>
    <row r="88" spans="1:71" ht="14.1" customHeight="1">
      <c r="A88" s="1194" t="s">
        <v>132</v>
      </c>
      <c r="B88" s="572">
        <v>0</v>
      </c>
      <c r="C88" s="572">
        <v>0</v>
      </c>
      <c r="D88" s="572">
        <v>0</v>
      </c>
      <c r="E88" s="572">
        <v>0</v>
      </c>
      <c r="F88" s="572">
        <v>0</v>
      </c>
      <c r="G88" s="572">
        <v>0</v>
      </c>
      <c r="H88" s="572">
        <v>0</v>
      </c>
      <c r="I88" s="572">
        <v>0</v>
      </c>
      <c r="J88" s="572">
        <v>0</v>
      </c>
      <c r="K88" s="572">
        <v>0</v>
      </c>
      <c r="L88" s="572">
        <v>0</v>
      </c>
      <c r="M88" s="572">
        <v>0</v>
      </c>
      <c r="N88" s="572">
        <v>0</v>
      </c>
      <c r="O88" s="572">
        <v>0</v>
      </c>
      <c r="P88" s="572">
        <v>0</v>
      </c>
      <c r="Q88" s="572">
        <v>0</v>
      </c>
      <c r="R88" s="572">
        <v>0</v>
      </c>
      <c r="S88" s="572">
        <v>0</v>
      </c>
      <c r="T88" s="572">
        <v>0</v>
      </c>
      <c r="U88" s="572">
        <v>0</v>
      </c>
      <c r="V88" s="505">
        <v>0</v>
      </c>
      <c r="W88" s="505">
        <v>0</v>
      </c>
      <c r="X88" s="505">
        <v>0</v>
      </c>
      <c r="Y88" s="505">
        <v>0</v>
      </c>
      <c r="Z88" s="505">
        <v>0</v>
      </c>
      <c r="AA88" s="505">
        <v>0</v>
      </c>
      <c r="AB88" s="505">
        <v>0</v>
      </c>
      <c r="AC88" s="505">
        <v>0</v>
      </c>
      <c r="AD88" s="505">
        <v>0</v>
      </c>
      <c r="AE88" s="505">
        <v>0</v>
      </c>
      <c r="AF88" s="505">
        <v>0</v>
      </c>
      <c r="AG88" s="505">
        <v>0</v>
      </c>
      <c r="AH88" s="505" t="s">
        <v>53</v>
      </c>
      <c r="AI88" s="505" t="s">
        <v>53</v>
      </c>
      <c r="AJ88" s="505">
        <v>0</v>
      </c>
      <c r="AK88" s="505">
        <v>0</v>
      </c>
      <c r="AL88" s="505">
        <v>0</v>
      </c>
      <c r="AM88" s="505">
        <v>0</v>
      </c>
      <c r="AN88" s="52">
        <v>0</v>
      </c>
      <c r="AO88" s="52">
        <v>0</v>
      </c>
      <c r="AP88" s="52">
        <v>0</v>
      </c>
      <c r="AQ88" s="52">
        <v>325.31141972</v>
      </c>
      <c r="AR88" s="52">
        <v>0</v>
      </c>
      <c r="AS88" s="52">
        <v>0</v>
      </c>
      <c r="AT88" s="52">
        <v>0</v>
      </c>
      <c r="AU88" s="52">
        <v>0</v>
      </c>
      <c r="AV88" s="53">
        <v>0</v>
      </c>
      <c r="AW88" s="53">
        <v>0</v>
      </c>
      <c r="AX88" s="53"/>
      <c r="AY88" s="53"/>
      <c r="AZ88" s="53"/>
      <c r="BA88" s="53"/>
      <c r="BB88" s="588"/>
      <c r="BC88" s="53"/>
      <c r="BD88" s="53"/>
      <c r="BE88" s="53"/>
      <c r="BF88" s="53"/>
      <c r="BG88" s="1040"/>
      <c r="BH88" s="1040"/>
      <c r="BI88" s="1040"/>
      <c r="BJ88" s="1040"/>
    </row>
    <row r="89" spans="1:71" ht="14.1" customHeight="1">
      <c r="A89" s="1190" t="s">
        <v>133</v>
      </c>
      <c r="B89" s="572">
        <v>0</v>
      </c>
      <c r="C89" s="572">
        <v>0</v>
      </c>
      <c r="D89" s="572">
        <v>0</v>
      </c>
      <c r="E89" s="572">
        <v>0</v>
      </c>
      <c r="F89" s="572">
        <v>0</v>
      </c>
      <c r="G89" s="572">
        <v>0</v>
      </c>
      <c r="H89" s="572">
        <v>0</v>
      </c>
      <c r="I89" s="572">
        <v>0</v>
      </c>
      <c r="J89" s="572">
        <v>0</v>
      </c>
      <c r="K89" s="572">
        <v>0</v>
      </c>
      <c r="L89" s="572">
        <v>0</v>
      </c>
      <c r="M89" s="572">
        <v>0</v>
      </c>
      <c r="N89" s="572">
        <v>0</v>
      </c>
      <c r="O89" s="572">
        <v>0</v>
      </c>
      <c r="P89" s="572">
        <v>0</v>
      </c>
      <c r="Q89" s="572">
        <v>0</v>
      </c>
      <c r="R89" s="572">
        <v>0</v>
      </c>
      <c r="S89" s="572">
        <v>0</v>
      </c>
      <c r="T89" s="572">
        <v>0</v>
      </c>
      <c r="U89" s="572">
        <v>0</v>
      </c>
      <c r="V89" s="505">
        <v>0</v>
      </c>
      <c r="W89" s="505">
        <v>0</v>
      </c>
      <c r="X89" s="505">
        <v>0</v>
      </c>
      <c r="Y89" s="505">
        <v>0</v>
      </c>
      <c r="Z89" s="505">
        <v>0</v>
      </c>
      <c r="AA89" s="505">
        <v>0</v>
      </c>
      <c r="AB89" s="505">
        <v>0</v>
      </c>
      <c r="AC89" s="505">
        <v>0</v>
      </c>
      <c r="AD89" s="505">
        <v>0</v>
      </c>
      <c r="AE89" s="505">
        <v>0</v>
      </c>
      <c r="AF89" s="505">
        <v>0</v>
      </c>
      <c r="AG89" s="505">
        <v>0</v>
      </c>
      <c r="AH89" s="505">
        <v>2919.9</v>
      </c>
      <c r="AI89" s="505">
        <v>4002.7</v>
      </c>
      <c r="AJ89" s="505">
        <v>4847.2</v>
      </c>
      <c r="AK89" s="505">
        <v>5492.5</v>
      </c>
      <c r="AL89" s="505">
        <v>3048.6</v>
      </c>
      <c r="AM89" s="505">
        <v>4542.2</v>
      </c>
      <c r="AN89" s="52">
        <v>3470</v>
      </c>
      <c r="AO89" s="52">
        <v>8846.02</v>
      </c>
      <c r="AP89" s="52">
        <v>5145.3999999999996</v>
      </c>
      <c r="AQ89" s="52">
        <v>4647</v>
      </c>
      <c r="AR89" s="52">
        <v>813.1</v>
      </c>
      <c r="AS89" s="52">
        <v>681.4</v>
      </c>
      <c r="AT89" s="52">
        <v>0</v>
      </c>
      <c r="AU89" s="52">
        <v>0</v>
      </c>
      <c r="AV89" s="53">
        <v>0</v>
      </c>
      <c r="AW89" s="53">
        <v>0</v>
      </c>
      <c r="AX89" s="53"/>
      <c r="AY89" s="53"/>
      <c r="AZ89" s="53"/>
      <c r="BA89" s="53"/>
      <c r="BB89" s="588"/>
      <c r="BC89" s="53"/>
      <c r="BD89" s="53"/>
      <c r="BE89" s="53"/>
      <c r="BF89" s="53"/>
      <c r="BG89" s="1040"/>
      <c r="BH89" s="1040"/>
      <c r="BI89" s="1040"/>
      <c r="BJ89" s="1040"/>
    </row>
    <row r="90" spans="1:71" ht="14.1" customHeight="1">
      <c r="A90" s="1190"/>
      <c r="B90" s="572"/>
      <c r="C90" s="572"/>
      <c r="D90" s="572"/>
      <c r="E90" s="572"/>
      <c r="F90" s="572"/>
      <c r="G90" s="572"/>
      <c r="H90" s="572"/>
      <c r="I90" s="572"/>
      <c r="J90" s="572"/>
      <c r="K90" s="572"/>
      <c r="L90" s="505"/>
      <c r="M90" s="505"/>
      <c r="N90" s="505"/>
      <c r="O90" s="505"/>
      <c r="P90" s="505"/>
      <c r="Q90" s="505"/>
      <c r="R90" s="505"/>
      <c r="S90" s="505"/>
      <c r="T90" s="505"/>
      <c r="U90" s="505"/>
      <c r="V90" s="505">
        <v>0</v>
      </c>
      <c r="W90" s="505"/>
      <c r="X90" s="505"/>
      <c r="Y90" s="505"/>
      <c r="Z90" s="505"/>
      <c r="AA90" s="505"/>
      <c r="AB90" s="505"/>
      <c r="AC90" s="505"/>
      <c r="AD90" s="505"/>
      <c r="AE90" s="505"/>
      <c r="AF90" s="505"/>
      <c r="AG90" s="505"/>
      <c r="AH90" s="505"/>
      <c r="AI90" s="505"/>
      <c r="AJ90" s="505"/>
      <c r="AK90" s="505"/>
      <c r="AL90" s="505"/>
      <c r="AM90" s="505"/>
      <c r="AN90" s="52"/>
      <c r="AO90" s="52"/>
      <c r="AP90" s="52"/>
      <c r="AQ90" s="52"/>
      <c r="AR90" s="52"/>
      <c r="AS90" s="52"/>
      <c r="AT90" s="52"/>
      <c r="AU90" s="52"/>
      <c r="AV90" s="53"/>
      <c r="AW90" s="53"/>
      <c r="AX90" s="53"/>
      <c r="AY90" s="53"/>
      <c r="AZ90" s="53"/>
      <c r="BA90" s="53"/>
      <c r="BB90" s="588"/>
      <c r="BC90" s="53"/>
      <c r="BD90" s="53"/>
      <c r="BE90" s="53"/>
      <c r="BF90" s="53"/>
      <c r="BG90" s="1040"/>
      <c r="BH90" s="1040"/>
      <c r="BI90" s="1040"/>
      <c r="BJ90" s="1040"/>
    </row>
    <row r="91" spans="1:71" s="51" customFormat="1" ht="14.1" customHeight="1" thickBot="1">
      <c r="A91" s="1195" t="s">
        <v>134</v>
      </c>
      <c r="B91" s="574">
        <v>164.89</v>
      </c>
      <c r="C91" s="574">
        <v>177.39599999999999</v>
      </c>
      <c r="D91" s="574">
        <v>189.02799999999999</v>
      </c>
      <c r="E91" s="574">
        <v>198.4</v>
      </c>
      <c r="F91" s="574">
        <v>233.90199999999999</v>
      </c>
      <c r="G91" s="574">
        <v>239.08</v>
      </c>
      <c r="H91" s="574">
        <v>263.57799999999997</v>
      </c>
      <c r="I91" s="574">
        <v>255.70400000000001</v>
      </c>
      <c r="J91" s="574">
        <v>285.29199999999997</v>
      </c>
      <c r="K91" s="574">
        <v>357.21600000000001</v>
      </c>
      <c r="L91" s="574">
        <v>452</v>
      </c>
      <c r="M91" s="574">
        <v>627.79999999999995</v>
      </c>
      <c r="N91" s="574">
        <v>546.30000000000007</v>
      </c>
      <c r="O91" s="574">
        <v>678</v>
      </c>
      <c r="P91" s="574">
        <v>3675.7999999999997</v>
      </c>
      <c r="Q91" s="574">
        <v>4104.3999999999996</v>
      </c>
      <c r="R91" s="574">
        <v>4041.6</v>
      </c>
      <c r="S91" s="574">
        <v>4798.5999999999995</v>
      </c>
      <c r="T91" s="574">
        <v>5129.2</v>
      </c>
      <c r="U91" s="574">
        <v>6564.4</v>
      </c>
      <c r="V91" s="574">
        <v>9357.3999999999978</v>
      </c>
      <c r="W91" s="574">
        <v>9709.4000000000015</v>
      </c>
      <c r="X91" s="574">
        <v>10658.1</v>
      </c>
      <c r="Y91" s="574">
        <v>14622.8</v>
      </c>
      <c r="Z91" s="574">
        <v>14341.300000000001</v>
      </c>
      <c r="AA91" s="574">
        <v>15727.600000000002</v>
      </c>
      <c r="AB91" s="574">
        <v>26653.599999999999</v>
      </c>
      <c r="AC91" s="574">
        <v>33182.699999999997</v>
      </c>
      <c r="AD91" s="574">
        <v>61522.400000000009</v>
      </c>
      <c r="AE91" s="574">
        <v>87650.3</v>
      </c>
      <c r="AF91" s="574">
        <v>133358.79999999999</v>
      </c>
      <c r="AG91" s="574">
        <v>183264.90000000002</v>
      </c>
      <c r="AH91" s="574">
        <v>269680.90000000002</v>
      </c>
      <c r="AI91" s="574">
        <v>356395.6</v>
      </c>
      <c r="AJ91" s="574">
        <v>468881.13121549995</v>
      </c>
      <c r="AK91" s="574">
        <v>652787.8139083701</v>
      </c>
      <c r="AL91" s="574">
        <v>644411.38490301999</v>
      </c>
      <c r="AM91" s="574">
        <v>822307.21007985005</v>
      </c>
      <c r="AN91" s="59">
        <v>837791.16217539005</v>
      </c>
      <c r="AO91" s="59">
        <v>1367843.58212879</v>
      </c>
      <c r="AP91" s="59">
        <v>1706159.6443633402</v>
      </c>
      <c r="AQ91" s="59">
        <v>2075394.9968759997</v>
      </c>
      <c r="AR91" s="59">
        <v>1710046</v>
      </c>
      <c r="AS91" s="59">
        <v>1864397.98</v>
      </c>
      <c r="AT91" s="59">
        <v>3402267.14410763</v>
      </c>
      <c r="AU91" s="59">
        <v>4406731.3949999996</v>
      </c>
      <c r="AV91" s="59">
        <v>10034511.17298704</v>
      </c>
      <c r="AW91" s="59">
        <v>8742851.8000000007</v>
      </c>
      <c r="AX91" s="59">
        <v>10203960.678236291</v>
      </c>
      <c r="AY91" s="59">
        <v>10243011.136620769</v>
      </c>
      <c r="AZ91" s="59">
        <v>9916764.5068855397</v>
      </c>
      <c r="BA91" s="59">
        <v>8805681.0105191208</v>
      </c>
      <c r="BB91" s="59">
        <v>9057809.5055129007</v>
      </c>
      <c r="BC91" s="59">
        <v>8634452.3133710492</v>
      </c>
      <c r="BD91" s="59">
        <v>8345915.4365923312</v>
      </c>
      <c r="BE91" s="59">
        <v>8328484.0802852679</v>
      </c>
      <c r="BF91" s="59">
        <v>8767692.6438264493</v>
      </c>
      <c r="BG91" s="1041">
        <v>9798690.8072686978</v>
      </c>
      <c r="BH91" s="1041">
        <v>10747113.05612707</v>
      </c>
      <c r="BI91" s="1041">
        <v>13133171.840745509</v>
      </c>
      <c r="BJ91" s="1041">
        <v>16750714.74098618</v>
      </c>
      <c r="BK91" s="54"/>
      <c r="BL91" s="54"/>
      <c r="BM91" s="54"/>
      <c r="BN91" s="54"/>
      <c r="BO91" s="54"/>
      <c r="BP91" s="54"/>
      <c r="BQ91" s="54"/>
      <c r="BR91" s="54"/>
      <c r="BS91" s="54"/>
    </row>
    <row r="92" spans="1:71" s="60" customFormat="1" ht="14.1" customHeight="1">
      <c r="A92" s="536" t="s">
        <v>35</v>
      </c>
      <c r="B92" s="562"/>
      <c r="C92" s="562"/>
      <c r="D92" s="562"/>
      <c r="E92" s="562"/>
      <c r="F92" s="562"/>
      <c r="G92" s="562"/>
      <c r="H92" s="562"/>
      <c r="I92" s="562"/>
      <c r="J92" s="562"/>
      <c r="K92" s="562"/>
      <c r="L92" s="562"/>
      <c r="M92" s="562"/>
      <c r="N92" s="562"/>
      <c r="O92" s="562"/>
      <c r="P92" s="562"/>
      <c r="Q92" s="562"/>
      <c r="S92" s="562"/>
      <c r="T92" s="563"/>
      <c r="U92" s="563"/>
      <c r="V92" s="563"/>
      <c r="W92" s="562"/>
      <c r="X92" s="562"/>
      <c r="Y92" s="562"/>
      <c r="Z92" s="562"/>
      <c r="AA92" s="562"/>
      <c r="AB92" s="562"/>
      <c r="AC92" s="562"/>
      <c r="AD92" s="562"/>
      <c r="AE92" s="562"/>
      <c r="AF92" s="562"/>
      <c r="AG92" s="562"/>
      <c r="AH92" s="562"/>
      <c r="AI92" s="562"/>
      <c r="AJ92" s="562"/>
      <c r="AK92" s="562"/>
      <c r="AM92" s="562"/>
      <c r="AN92" s="563"/>
      <c r="AO92" s="563"/>
      <c r="AP92" s="563"/>
      <c r="BB92" s="48"/>
      <c r="BC92" s="564"/>
      <c r="BD92" s="564"/>
      <c r="BE92" s="564"/>
      <c r="BG92" s="564"/>
      <c r="BH92" s="564"/>
      <c r="BI92" s="564"/>
      <c r="BK92" s="51"/>
      <c r="BL92" s="51"/>
      <c r="BM92" s="51"/>
      <c r="BN92" s="51"/>
      <c r="BO92" s="51"/>
      <c r="BP92" s="51"/>
      <c r="BQ92" s="51"/>
      <c r="BR92" s="51"/>
      <c r="BS92" s="51"/>
    </row>
    <row r="93" spans="1:71" s="576" customFormat="1" ht="14.1" customHeight="1">
      <c r="A93" s="561" t="s">
        <v>1112</v>
      </c>
      <c r="B93" s="575"/>
      <c r="C93" s="575"/>
      <c r="D93" s="575"/>
      <c r="E93" s="575"/>
      <c r="F93" s="575"/>
      <c r="G93" s="575"/>
      <c r="H93" s="575"/>
      <c r="I93" s="575"/>
      <c r="J93" s="575"/>
      <c r="K93" s="575"/>
      <c r="L93" s="575"/>
      <c r="W93" s="575"/>
      <c r="X93" s="575"/>
      <c r="Y93" s="575"/>
      <c r="Z93" s="575"/>
      <c r="AA93" s="575"/>
      <c r="AB93" s="575"/>
      <c r="AC93" s="575"/>
      <c r="AD93" s="575"/>
      <c r="AE93" s="575"/>
      <c r="AF93" s="575"/>
      <c r="AG93" s="575"/>
      <c r="BB93" s="589"/>
      <c r="BK93" s="60"/>
      <c r="BL93" s="60"/>
      <c r="BM93" s="60"/>
      <c r="BN93" s="60"/>
      <c r="BO93" s="60"/>
      <c r="BP93" s="60"/>
      <c r="BQ93" s="60"/>
      <c r="BR93" s="60"/>
      <c r="BS93" s="60"/>
    </row>
    <row r="94" spans="1:71" s="60" customFormat="1" ht="14.1" customHeight="1">
      <c r="A94" s="536" t="s">
        <v>897</v>
      </c>
      <c r="B94" s="565"/>
      <c r="C94" s="565"/>
      <c r="D94" s="565"/>
      <c r="E94" s="565"/>
      <c r="F94" s="565"/>
      <c r="G94" s="565"/>
      <c r="H94" s="565"/>
      <c r="I94" s="565"/>
      <c r="J94" s="565"/>
      <c r="K94" s="565"/>
      <c r="L94" s="565"/>
      <c r="M94" s="565"/>
      <c r="N94" s="565"/>
      <c r="O94" s="565"/>
      <c r="P94" s="565"/>
      <c r="Q94" s="565"/>
      <c r="R94" s="565"/>
      <c r="S94" s="565"/>
      <c r="W94" s="565"/>
      <c r="X94" s="565"/>
      <c r="Y94" s="565"/>
      <c r="Z94" s="565"/>
      <c r="AA94" s="565"/>
      <c r="AB94" s="565"/>
      <c r="AC94" s="565"/>
      <c r="AD94" s="565"/>
      <c r="AE94" s="565"/>
      <c r="AF94" s="565"/>
      <c r="AG94" s="565"/>
      <c r="AH94" s="565"/>
      <c r="AI94" s="565"/>
      <c r="AJ94" s="565"/>
      <c r="AK94" s="565"/>
      <c r="AL94" s="565"/>
      <c r="AM94" s="565"/>
      <c r="BB94" s="48"/>
      <c r="BC94" s="566"/>
      <c r="BD94" s="566"/>
      <c r="BE94" s="566"/>
      <c r="BG94" s="566"/>
      <c r="BH94" s="566"/>
      <c r="BI94" s="566"/>
      <c r="BK94" s="576"/>
      <c r="BL94" s="576"/>
      <c r="BM94" s="576"/>
      <c r="BN94" s="576"/>
      <c r="BO94" s="576"/>
      <c r="BP94" s="576"/>
      <c r="BQ94" s="576"/>
      <c r="BR94" s="576"/>
      <c r="BS94" s="576"/>
    </row>
    <row r="95" spans="1:71">
      <c r="A95" s="54"/>
      <c r="B95" s="287"/>
      <c r="C95" s="287"/>
      <c r="D95" s="287"/>
      <c r="E95" s="287"/>
      <c r="F95" s="287"/>
      <c r="G95" s="287"/>
      <c r="H95" s="287"/>
      <c r="I95" s="287"/>
      <c r="J95" s="287"/>
      <c r="K95" s="287"/>
      <c r="L95" s="287"/>
      <c r="M95" s="287"/>
      <c r="N95" s="287"/>
      <c r="O95" s="287"/>
      <c r="P95" s="287"/>
      <c r="Q95" s="287"/>
      <c r="R95" s="287"/>
      <c r="S95" s="287"/>
      <c r="T95" s="287"/>
      <c r="U95" s="287"/>
      <c r="V95" s="287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S95" s="63"/>
      <c r="AT95" s="63"/>
      <c r="AU95" s="63"/>
      <c r="AV95" s="63"/>
      <c r="AW95" s="63"/>
      <c r="AX95" s="63"/>
      <c r="AY95" s="63"/>
      <c r="AZ95" s="63"/>
      <c r="BA95" s="63"/>
      <c r="BB95" s="364"/>
      <c r="BC95" s="63"/>
      <c r="BD95" s="63"/>
      <c r="BE95" s="63"/>
      <c r="BF95" s="63"/>
      <c r="BG95" s="63"/>
      <c r="BH95" s="63"/>
      <c r="BI95" s="63"/>
      <c r="BJ95" s="63"/>
      <c r="BK95" s="60"/>
      <c r="BL95" s="60"/>
      <c r="BM95" s="60"/>
      <c r="BN95" s="60"/>
      <c r="BO95" s="60"/>
      <c r="BP95" s="60"/>
      <c r="BQ95" s="60"/>
      <c r="BR95" s="60"/>
      <c r="BS95" s="60"/>
    </row>
    <row r="96" spans="1:71">
      <c r="B96" s="62"/>
      <c r="C96" s="62"/>
      <c r="D96" s="62"/>
      <c r="E96" s="62"/>
      <c r="F96" s="62"/>
      <c r="H96" s="62"/>
      <c r="I96" s="62"/>
      <c r="J96" s="62"/>
      <c r="K96" s="62"/>
      <c r="L96" s="62"/>
      <c r="N96" s="62"/>
      <c r="O96" s="62"/>
      <c r="P96" s="62"/>
      <c r="Q96" s="62"/>
      <c r="R96" s="62"/>
      <c r="T96" s="62"/>
      <c r="U96" s="62"/>
    </row>
    <row r="97" spans="2:21">
      <c r="B97" s="62"/>
      <c r="C97" s="62"/>
      <c r="D97" s="62"/>
      <c r="E97" s="62"/>
      <c r="F97" s="62"/>
      <c r="H97" s="62"/>
      <c r="I97" s="62"/>
      <c r="J97" s="62"/>
      <c r="K97" s="62"/>
      <c r="L97" s="62"/>
      <c r="N97" s="62"/>
      <c r="O97" s="62"/>
      <c r="P97" s="62"/>
      <c r="Q97" s="62"/>
      <c r="R97" s="62"/>
      <c r="T97" s="62"/>
      <c r="U97" s="62"/>
    </row>
    <row r="98" spans="2:21">
      <c r="B98" s="62"/>
      <c r="C98" s="62"/>
      <c r="D98" s="62"/>
      <c r="E98" s="62"/>
      <c r="F98" s="62"/>
      <c r="H98" s="62"/>
      <c r="I98" s="62"/>
      <c r="J98" s="62"/>
      <c r="K98" s="62"/>
      <c r="L98" s="62"/>
      <c r="N98" s="62"/>
      <c r="O98" s="62"/>
      <c r="P98" s="62"/>
      <c r="Q98" s="62"/>
      <c r="R98" s="62"/>
      <c r="T98" s="62"/>
      <c r="U98" s="62"/>
    </row>
    <row r="99" spans="2:21">
      <c r="B99" s="62"/>
      <c r="C99" s="62"/>
      <c r="D99" s="62"/>
      <c r="E99" s="62"/>
      <c r="F99" s="62"/>
      <c r="H99" s="62"/>
      <c r="I99" s="62"/>
      <c r="J99" s="62"/>
      <c r="K99" s="62"/>
      <c r="L99" s="62"/>
      <c r="N99" s="62"/>
      <c r="O99" s="62"/>
      <c r="P99" s="62"/>
      <c r="Q99" s="62"/>
      <c r="R99" s="62"/>
      <c r="T99" s="62"/>
      <c r="U99" s="62"/>
    </row>
    <row r="100" spans="2:21">
      <c r="B100" s="62"/>
      <c r="C100" s="62"/>
      <c r="D100" s="62"/>
      <c r="E100" s="62"/>
      <c r="F100" s="62"/>
      <c r="H100" s="62"/>
      <c r="I100" s="62"/>
      <c r="J100" s="62"/>
      <c r="K100" s="62"/>
      <c r="L100" s="62"/>
      <c r="N100" s="62"/>
      <c r="O100" s="62"/>
      <c r="P100" s="62"/>
      <c r="Q100" s="62"/>
      <c r="R100" s="62"/>
      <c r="T100" s="62"/>
      <c r="U100" s="62"/>
    </row>
  </sheetData>
  <mergeCells count="4">
    <mergeCell ref="J1:R1"/>
    <mergeCell ref="BG2:BJ2"/>
    <mergeCell ref="BC2:BF2"/>
    <mergeCell ref="AY2:BB2"/>
  </mergeCells>
  <pageMargins left="0.85" right="0.27" top="0.41" bottom="0" header="0.2" footer="0"/>
  <pageSetup paperSize="9" scale="30" orientation="portrait" r:id="rId1"/>
  <headerFooter alignWithMargins="0"/>
  <colBreaks count="3" manualBreakCount="3">
    <brk id="18" max="93" man="1"/>
    <brk id="32" max="93" man="1"/>
    <brk id="50" max="93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43"/>
  <sheetViews>
    <sheetView view="pageBreakPreview" zoomScaleNormal="75" zoomScaleSheetLayoutView="100" workbookViewId="0">
      <pane xSplit="1" ySplit="3" topLeftCell="B4" activePane="bottomRight" state="frozen"/>
      <selection sqref="A1:H1"/>
      <selection pane="topRight" sqref="A1:H1"/>
      <selection pane="bottomLeft" sqref="A1:H1"/>
      <selection pane="bottomRight" activeCell="B4" sqref="B4"/>
    </sheetView>
  </sheetViews>
  <sheetFormatPr defaultRowHeight="14.25"/>
  <cols>
    <col min="1" max="1" width="40.7109375" style="40" customWidth="1"/>
    <col min="2" max="3" width="14.7109375" style="67" customWidth="1"/>
    <col min="4" max="10" width="14.7109375" style="40" customWidth="1"/>
    <col min="11" max="18" width="15.28515625" style="40" customWidth="1"/>
    <col min="19" max="26" width="15.7109375" style="40" customWidth="1"/>
    <col min="27" max="251" width="9.140625" style="40"/>
    <col min="252" max="252" width="40.7109375" style="40" customWidth="1"/>
    <col min="253" max="260" width="12.7109375" style="40" customWidth="1"/>
    <col min="261" max="261" width="40.7109375" style="40" customWidth="1"/>
    <col min="262" max="269" width="13.28515625" style="40" customWidth="1"/>
    <col min="270" max="270" width="40.7109375" style="40" customWidth="1"/>
    <col min="271" max="278" width="13" style="40" customWidth="1"/>
    <col min="279" max="279" width="11.140625" style="40" customWidth="1"/>
    <col min="280" max="281" width="11.140625" style="40" bestFit="1" customWidth="1"/>
    <col min="282" max="282" width="11.42578125" style="40" customWidth="1"/>
    <col min="283" max="507" width="9.140625" style="40"/>
    <col min="508" max="508" width="40.7109375" style="40" customWidth="1"/>
    <col min="509" max="516" width="12.7109375" style="40" customWidth="1"/>
    <col min="517" max="517" width="40.7109375" style="40" customWidth="1"/>
    <col min="518" max="525" width="13.28515625" style="40" customWidth="1"/>
    <col min="526" max="526" width="40.7109375" style="40" customWidth="1"/>
    <col min="527" max="534" width="13" style="40" customWidth="1"/>
    <col min="535" max="535" width="11.140625" style="40" customWidth="1"/>
    <col min="536" max="537" width="11.140625" style="40" bestFit="1" customWidth="1"/>
    <col min="538" max="538" width="11.42578125" style="40" customWidth="1"/>
    <col min="539" max="763" width="9.140625" style="40"/>
    <col min="764" max="764" width="40.7109375" style="40" customWidth="1"/>
    <col min="765" max="772" width="12.7109375" style="40" customWidth="1"/>
    <col min="773" max="773" width="40.7109375" style="40" customWidth="1"/>
    <col min="774" max="781" width="13.28515625" style="40" customWidth="1"/>
    <col min="782" max="782" width="40.7109375" style="40" customWidth="1"/>
    <col min="783" max="790" width="13" style="40" customWidth="1"/>
    <col min="791" max="791" width="11.140625" style="40" customWidth="1"/>
    <col min="792" max="793" width="11.140625" style="40" bestFit="1" customWidth="1"/>
    <col min="794" max="794" width="11.42578125" style="40" customWidth="1"/>
    <col min="795" max="1019" width="9.140625" style="40"/>
    <col min="1020" max="1020" width="40.7109375" style="40" customWidth="1"/>
    <col min="1021" max="1028" width="12.7109375" style="40" customWidth="1"/>
    <col min="1029" max="1029" width="40.7109375" style="40" customWidth="1"/>
    <col min="1030" max="1037" width="13.28515625" style="40" customWidth="1"/>
    <col min="1038" max="1038" width="40.7109375" style="40" customWidth="1"/>
    <col min="1039" max="1046" width="13" style="40" customWidth="1"/>
    <col min="1047" max="1047" width="11.140625" style="40" customWidth="1"/>
    <col min="1048" max="1049" width="11.140625" style="40" bestFit="1" customWidth="1"/>
    <col min="1050" max="1050" width="11.42578125" style="40" customWidth="1"/>
    <col min="1051" max="1275" width="9.140625" style="40"/>
    <col min="1276" max="1276" width="40.7109375" style="40" customWidth="1"/>
    <col min="1277" max="1284" width="12.7109375" style="40" customWidth="1"/>
    <col min="1285" max="1285" width="40.7109375" style="40" customWidth="1"/>
    <col min="1286" max="1293" width="13.28515625" style="40" customWidth="1"/>
    <col min="1294" max="1294" width="40.7109375" style="40" customWidth="1"/>
    <col min="1295" max="1302" width="13" style="40" customWidth="1"/>
    <col min="1303" max="1303" width="11.140625" style="40" customWidth="1"/>
    <col min="1304" max="1305" width="11.140625" style="40" bestFit="1" customWidth="1"/>
    <col min="1306" max="1306" width="11.42578125" style="40" customWidth="1"/>
    <col min="1307" max="1531" width="9.140625" style="40"/>
    <col min="1532" max="1532" width="40.7109375" style="40" customWidth="1"/>
    <col min="1533" max="1540" width="12.7109375" style="40" customWidth="1"/>
    <col min="1541" max="1541" width="40.7109375" style="40" customWidth="1"/>
    <col min="1542" max="1549" width="13.28515625" style="40" customWidth="1"/>
    <col min="1550" max="1550" width="40.7109375" style="40" customWidth="1"/>
    <col min="1551" max="1558" width="13" style="40" customWidth="1"/>
    <col min="1559" max="1559" width="11.140625" style="40" customWidth="1"/>
    <col min="1560" max="1561" width="11.140625" style="40" bestFit="1" customWidth="1"/>
    <col min="1562" max="1562" width="11.42578125" style="40" customWidth="1"/>
    <col min="1563" max="1787" width="9.140625" style="40"/>
    <col min="1788" max="1788" width="40.7109375" style="40" customWidth="1"/>
    <col min="1789" max="1796" width="12.7109375" style="40" customWidth="1"/>
    <col min="1797" max="1797" width="40.7109375" style="40" customWidth="1"/>
    <col min="1798" max="1805" width="13.28515625" style="40" customWidth="1"/>
    <col min="1806" max="1806" width="40.7109375" style="40" customWidth="1"/>
    <col min="1807" max="1814" width="13" style="40" customWidth="1"/>
    <col min="1815" max="1815" width="11.140625" style="40" customWidth="1"/>
    <col min="1816" max="1817" width="11.140625" style="40" bestFit="1" customWidth="1"/>
    <col min="1818" max="1818" width="11.42578125" style="40" customWidth="1"/>
    <col min="1819" max="2043" width="9.140625" style="40"/>
    <col min="2044" max="2044" width="40.7109375" style="40" customWidth="1"/>
    <col min="2045" max="2052" width="12.7109375" style="40" customWidth="1"/>
    <col min="2053" max="2053" width="40.7109375" style="40" customWidth="1"/>
    <col min="2054" max="2061" width="13.28515625" style="40" customWidth="1"/>
    <col min="2062" max="2062" width="40.7109375" style="40" customWidth="1"/>
    <col min="2063" max="2070" width="13" style="40" customWidth="1"/>
    <col min="2071" max="2071" width="11.140625" style="40" customWidth="1"/>
    <col min="2072" max="2073" width="11.140625" style="40" bestFit="1" customWidth="1"/>
    <col min="2074" max="2074" width="11.42578125" style="40" customWidth="1"/>
    <col min="2075" max="2299" width="9.140625" style="40"/>
    <col min="2300" max="2300" width="40.7109375" style="40" customWidth="1"/>
    <col min="2301" max="2308" width="12.7109375" style="40" customWidth="1"/>
    <col min="2309" max="2309" width="40.7109375" style="40" customWidth="1"/>
    <col min="2310" max="2317" width="13.28515625" style="40" customWidth="1"/>
    <col min="2318" max="2318" width="40.7109375" style="40" customWidth="1"/>
    <col min="2319" max="2326" width="13" style="40" customWidth="1"/>
    <col min="2327" max="2327" width="11.140625" style="40" customWidth="1"/>
    <col min="2328" max="2329" width="11.140625" style="40" bestFit="1" customWidth="1"/>
    <col min="2330" max="2330" width="11.42578125" style="40" customWidth="1"/>
    <col min="2331" max="2555" width="9.140625" style="40"/>
    <col min="2556" max="2556" width="40.7109375" style="40" customWidth="1"/>
    <col min="2557" max="2564" width="12.7109375" style="40" customWidth="1"/>
    <col min="2565" max="2565" width="40.7109375" style="40" customWidth="1"/>
    <col min="2566" max="2573" width="13.28515625" style="40" customWidth="1"/>
    <col min="2574" max="2574" width="40.7109375" style="40" customWidth="1"/>
    <col min="2575" max="2582" width="13" style="40" customWidth="1"/>
    <col min="2583" max="2583" width="11.140625" style="40" customWidth="1"/>
    <col min="2584" max="2585" width="11.140625" style="40" bestFit="1" customWidth="1"/>
    <col min="2586" max="2586" width="11.42578125" style="40" customWidth="1"/>
    <col min="2587" max="2811" width="9.140625" style="40"/>
    <col min="2812" max="2812" width="40.7109375" style="40" customWidth="1"/>
    <col min="2813" max="2820" width="12.7109375" style="40" customWidth="1"/>
    <col min="2821" max="2821" width="40.7109375" style="40" customWidth="1"/>
    <col min="2822" max="2829" width="13.28515625" style="40" customWidth="1"/>
    <col min="2830" max="2830" width="40.7109375" style="40" customWidth="1"/>
    <col min="2831" max="2838" width="13" style="40" customWidth="1"/>
    <col min="2839" max="2839" width="11.140625" style="40" customWidth="1"/>
    <col min="2840" max="2841" width="11.140625" style="40" bestFit="1" customWidth="1"/>
    <col min="2842" max="2842" width="11.42578125" style="40" customWidth="1"/>
    <col min="2843" max="3067" width="9.140625" style="40"/>
    <col min="3068" max="3068" width="40.7109375" style="40" customWidth="1"/>
    <col min="3069" max="3076" width="12.7109375" style="40" customWidth="1"/>
    <col min="3077" max="3077" width="40.7109375" style="40" customWidth="1"/>
    <col min="3078" max="3085" width="13.28515625" style="40" customWidth="1"/>
    <col min="3086" max="3086" width="40.7109375" style="40" customWidth="1"/>
    <col min="3087" max="3094" width="13" style="40" customWidth="1"/>
    <col min="3095" max="3095" width="11.140625" style="40" customWidth="1"/>
    <col min="3096" max="3097" width="11.140625" style="40" bestFit="1" customWidth="1"/>
    <col min="3098" max="3098" width="11.42578125" style="40" customWidth="1"/>
    <col min="3099" max="3323" width="9.140625" style="40"/>
    <col min="3324" max="3324" width="40.7109375" style="40" customWidth="1"/>
    <col min="3325" max="3332" width="12.7109375" style="40" customWidth="1"/>
    <col min="3333" max="3333" width="40.7109375" style="40" customWidth="1"/>
    <col min="3334" max="3341" width="13.28515625" style="40" customWidth="1"/>
    <col min="3342" max="3342" width="40.7109375" style="40" customWidth="1"/>
    <col min="3343" max="3350" width="13" style="40" customWidth="1"/>
    <col min="3351" max="3351" width="11.140625" style="40" customWidth="1"/>
    <col min="3352" max="3353" width="11.140625" style="40" bestFit="1" customWidth="1"/>
    <col min="3354" max="3354" width="11.42578125" style="40" customWidth="1"/>
    <col min="3355" max="3579" width="9.140625" style="40"/>
    <col min="3580" max="3580" width="40.7109375" style="40" customWidth="1"/>
    <col min="3581" max="3588" width="12.7109375" style="40" customWidth="1"/>
    <col min="3589" max="3589" width="40.7109375" style="40" customWidth="1"/>
    <col min="3590" max="3597" width="13.28515625" style="40" customWidth="1"/>
    <col min="3598" max="3598" width="40.7109375" style="40" customWidth="1"/>
    <col min="3599" max="3606" width="13" style="40" customWidth="1"/>
    <col min="3607" max="3607" width="11.140625" style="40" customWidth="1"/>
    <col min="3608" max="3609" width="11.140625" style="40" bestFit="1" customWidth="1"/>
    <col min="3610" max="3610" width="11.42578125" style="40" customWidth="1"/>
    <col min="3611" max="3835" width="9.140625" style="40"/>
    <col min="3836" max="3836" width="40.7109375" style="40" customWidth="1"/>
    <col min="3837" max="3844" width="12.7109375" style="40" customWidth="1"/>
    <col min="3845" max="3845" width="40.7109375" style="40" customWidth="1"/>
    <col min="3846" max="3853" width="13.28515625" style="40" customWidth="1"/>
    <col min="3854" max="3854" width="40.7109375" style="40" customWidth="1"/>
    <col min="3855" max="3862" width="13" style="40" customWidth="1"/>
    <col min="3863" max="3863" width="11.140625" style="40" customWidth="1"/>
    <col min="3864" max="3865" width="11.140625" style="40" bestFit="1" customWidth="1"/>
    <col min="3866" max="3866" width="11.42578125" style="40" customWidth="1"/>
    <col min="3867" max="4091" width="9.140625" style="40"/>
    <col min="4092" max="4092" width="40.7109375" style="40" customWidth="1"/>
    <col min="4093" max="4100" width="12.7109375" style="40" customWidth="1"/>
    <col min="4101" max="4101" width="40.7109375" style="40" customWidth="1"/>
    <col min="4102" max="4109" width="13.28515625" style="40" customWidth="1"/>
    <col min="4110" max="4110" width="40.7109375" style="40" customWidth="1"/>
    <col min="4111" max="4118" width="13" style="40" customWidth="1"/>
    <col min="4119" max="4119" width="11.140625" style="40" customWidth="1"/>
    <col min="4120" max="4121" width="11.140625" style="40" bestFit="1" customWidth="1"/>
    <col min="4122" max="4122" width="11.42578125" style="40" customWidth="1"/>
    <col min="4123" max="4347" width="9.140625" style="40"/>
    <col min="4348" max="4348" width="40.7109375" style="40" customWidth="1"/>
    <col min="4349" max="4356" width="12.7109375" style="40" customWidth="1"/>
    <col min="4357" max="4357" width="40.7109375" style="40" customWidth="1"/>
    <col min="4358" max="4365" width="13.28515625" style="40" customWidth="1"/>
    <col min="4366" max="4366" width="40.7109375" style="40" customWidth="1"/>
    <col min="4367" max="4374" width="13" style="40" customWidth="1"/>
    <col min="4375" max="4375" width="11.140625" style="40" customWidth="1"/>
    <col min="4376" max="4377" width="11.140625" style="40" bestFit="1" customWidth="1"/>
    <col min="4378" max="4378" width="11.42578125" style="40" customWidth="1"/>
    <col min="4379" max="4603" width="9.140625" style="40"/>
    <col min="4604" max="4604" width="40.7109375" style="40" customWidth="1"/>
    <col min="4605" max="4612" width="12.7109375" style="40" customWidth="1"/>
    <col min="4613" max="4613" width="40.7109375" style="40" customWidth="1"/>
    <col min="4614" max="4621" width="13.28515625" style="40" customWidth="1"/>
    <col min="4622" max="4622" width="40.7109375" style="40" customWidth="1"/>
    <col min="4623" max="4630" width="13" style="40" customWidth="1"/>
    <col min="4631" max="4631" width="11.140625" style="40" customWidth="1"/>
    <col min="4632" max="4633" width="11.140625" style="40" bestFit="1" customWidth="1"/>
    <col min="4634" max="4634" width="11.42578125" style="40" customWidth="1"/>
    <col min="4635" max="4859" width="9.140625" style="40"/>
    <col min="4860" max="4860" width="40.7109375" style="40" customWidth="1"/>
    <col min="4861" max="4868" width="12.7109375" style="40" customWidth="1"/>
    <col min="4869" max="4869" width="40.7109375" style="40" customWidth="1"/>
    <col min="4870" max="4877" width="13.28515625" style="40" customWidth="1"/>
    <col min="4878" max="4878" width="40.7109375" style="40" customWidth="1"/>
    <col min="4879" max="4886" width="13" style="40" customWidth="1"/>
    <col min="4887" max="4887" width="11.140625" style="40" customWidth="1"/>
    <col min="4888" max="4889" width="11.140625" style="40" bestFit="1" customWidth="1"/>
    <col min="4890" max="4890" width="11.42578125" style="40" customWidth="1"/>
    <col min="4891" max="5115" width="9.140625" style="40"/>
    <col min="5116" max="5116" width="40.7109375" style="40" customWidth="1"/>
    <col min="5117" max="5124" width="12.7109375" style="40" customWidth="1"/>
    <col min="5125" max="5125" width="40.7109375" style="40" customWidth="1"/>
    <col min="5126" max="5133" width="13.28515625" style="40" customWidth="1"/>
    <col min="5134" max="5134" width="40.7109375" style="40" customWidth="1"/>
    <col min="5135" max="5142" width="13" style="40" customWidth="1"/>
    <col min="5143" max="5143" width="11.140625" style="40" customWidth="1"/>
    <col min="5144" max="5145" width="11.140625" style="40" bestFit="1" customWidth="1"/>
    <col min="5146" max="5146" width="11.42578125" style="40" customWidth="1"/>
    <col min="5147" max="5371" width="9.140625" style="40"/>
    <col min="5372" max="5372" width="40.7109375" style="40" customWidth="1"/>
    <col min="5373" max="5380" width="12.7109375" style="40" customWidth="1"/>
    <col min="5381" max="5381" width="40.7109375" style="40" customWidth="1"/>
    <col min="5382" max="5389" width="13.28515625" style="40" customWidth="1"/>
    <col min="5390" max="5390" width="40.7109375" style="40" customWidth="1"/>
    <col min="5391" max="5398" width="13" style="40" customWidth="1"/>
    <col min="5399" max="5399" width="11.140625" style="40" customWidth="1"/>
    <col min="5400" max="5401" width="11.140625" style="40" bestFit="1" customWidth="1"/>
    <col min="5402" max="5402" width="11.42578125" style="40" customWidth="1"/>
    <col min="5403" max="5627" width="9.140625" style="40"/>
    <col min="5628" max="5628" width="40.7109375" style="40" customWidth="1"/>
    <col min="5629" max="5636" width="12.7109375" style="40" customWidth="1"/>
    <col min="5637" max="5637" width="40.7109375" style="40" customWidth="1"/>
    <col min="5638" max="5645" width="13.28515625" style="40" customWidth="1"/>
    <col min="5646" max="5646" width="40.7109375" style="40" customWidth="1"/>
    <col min="5647" max="5654" width="13" style="40" customWidth="1"/>
    <col min="5655" max="5655" width="11.140625" style="40" customWidth="1"/>
    <col min="5656" max="5657" width="11.140625" style="40" bestFit="1" customWidth="1"/>
    <col min="5658" max="5658" width="11.42578125" style="40" customWidth="1"/>
    <col min="5659" max="5883" width="9.140625" style="40"/>
    <col min="5884" max="5884" width="40.7109375" style="40" customWidth="1"/>
    <col min="5885" max="5892" width="12.7109375" style="40" customWidth="1"/>
    <col min="5893" max="5893" width="40.7109375" style="40" customWidth="1"/>
    <col min="5894" max="5901" width="13.28515625" style="40" customWidth="1"/>
    <col min="5902" max="5902" width="40.7109375" style="40" customWidth="1"/>
    <col min="5903" max="5910" width="13" style="40" customWidth="1"/>
    <col min="5911" max="5911" width="11.140625" style="40" customWidth="1"/>
    <col min="5912" max="5913" width="11.140625" style="40" bestFit="1" customWidth="1"/>
    <col min="5914" max="5914" width="11.42578125" style="40" customWidth="1"/>
    <col min="5915" max="6139" width="9.140625" style="40"/>
    <col min="6140" max="6140" width="40.7109375" style="40" customWidth="1"/>
    <col min="6141" max="6148" width="12.7109375" style="40" customWidth="1"/>
    <col min="6149" max="6149" width="40.7109375" style="40" customWidth="1"/>
    <col min="6150" max="6157" width="13.28515625" style="40" customWidth="1"/>
    <col min="6158" max="6158" width="40.7109375" style="40" customWidth="1"/>
    <col min="6159" max="6166" width="13" style="40" customWidth="1"/>
    <col min="6167" max="6167" width="11.140625" style="40" customWidth="1"/>
    <col min="6168" max="6169" width="11.140625" style="40" bestFit="1" customWidth="1"/>
    <col min="6170" max="6170" width="11.42578125" style="40" customWidth="1"/>
    <col min="6171" max="6395" width="9.140625" style="40"/>
    <col min="6396" max="6396" width="40.7109375" style="40" customWidth="1"/>
    <col min="6397" max="6404" width="12.7109375" style="40" customWidth="1"/>
    <col min="6405" max="6405" width="40.7109375" style="40" customWidth="1"/>
    <col min="6406" max="6413" width="13.28515625" style="40" customWidth="1"/>
    <col min="6414" max="6414" width="40.7109375" style="40" customWidth="1"/>
    <col min="6415" max="6422" width="13" style="40" customWidth="1"/>
    <col min="6423" max="6423" width="11.140625" style="40" customWidth="1"/>
    <col min="6424" max="6425" width="11.140625" style="40" bestFit="1" customWidth="1"/>
    <col min="6426" max="6426" width="11.42578125" style="40" customWidth="1"/>
    <col min="6427" max="6651" width="9.140625" style="40"/>
    <col min="6652" max="6652" width="40.7109375" style="40" customWidth="1"/>
    <col min="6653" max="6660" width="12.7109375" style="40" customWidth="1"/>
    <col min="6661" max="6661" width="40.7109375" style="40" customWidth="1"/>
    <col min="6662" max="6669" width="13.28515625" style="40" customWidth="1"/>
    <col min="6670" max="6670" width="40.7109375" style="40" customWidth="1"/>
    <col min="6671" max="6678" width="13" style="40" customWidth="1"/>
    <col min="6679" max="6679" width="11.140625" style="40" customWidth="1"/>
    <col min="6680" max="6681" width="11.140625" style="40" bestFit="1" customWidth="1"/>
    <col min="6682" max="6682" width="11.42578125" style="40" customWidth="1"/>
    <col min="6683" max="6907" width="9.140625" style="40"/>
    <col min="6908" max="6908" width="40.7109375" style="40" customWidth="1"/>
    <col min="6909" max="6916" width="12.7109375" style="40" customWidth="1"/>
    <col min="6917" max="6917" width="40.7109375" style="40" customWidth="1"/>
    <col min="6918" max="6925" width="13.28515625" style="40" customWidth="1"/>
    <col min="6926" max="6926" width="40.7109375" style="40" customWidth="1"/>
    <col min="6927" max="6934" width="13" style="40" customWidth="1"/>
    <col min="6935" max="6935" width="11.140625" style="40" customWidth="1"/>
    <col min="6936" max="6937" width="11.140625" style="40" bestFit="1" customWidth="1"/>
    <col min="6938" max="6938" width="11.42578125" style="40" customWidth="1"/>
    <col min="6939" max="7163" width="9.140625" style="40"/>
    <col min="7164" max="7164" width="40.7109375" style="40" customWidth="1"/>
    <col min="7165" max="7172" width="12.7109375" style="40" customWidth="1"/>
    <col min="7173" max="7173" width="40.7109375" style="40" customWidth="1"/>
    <col min="7174" max="7181" width="13.28515625" style="40" customWidth="1"/>
    <col min="7182" max="7182" width="40.7109375" style="40" customWidth="1"/>
    <col min="7183" max="7190" width="13" style="40" customWidth="1"/>
    <col min="7191" max="7191" width="11.140625" style="40" customWidth="1"/>
    <col min="7192" max="7193" width="11.140625" style="40" bestFit="1" customWidth="1"/>
    <col min="7194" max="7194" width="11.42578125" style="40" customWidth="1"/>
    <col min="7195" max="7419" width="9.140625" style="40"/>
    <col min="7420" max="7420" width="40.7109375" style="40" customWidth="1"/>
    <col min="7421" max="7428" width="12.7109375" style="40" customWidth="1"/>
    <col min="7429" max="7429" width="40.7109375" style="40" customWidth="1"/>
    <col min="7430" max="7437" width="13.28515625" style="40" customWidth="1"/>
    <col min="7438" max="7438" width="40.7109375" style="40" customWidth="1"/>
    <col min="7439" max="7446" width="13" style="40" customWidth="1"/>
    <col min="7447" max="7447" width="11.140625" style="40" customWidth="1"/>
    <col min="7448" max="7449" width="11.140625" style="40" bestFit="1" customWidth="1"/>
    <col min="7450" max="7450" width="11.42578125" style="40" customWidth="1"/>
    <col min="7451" max="7675" width="9.140625" style="40"/>
    <col min="7676" max="7676" width="40.7109375" style="40" customWidth="1"/>
    <col min="7677" max="7684" width="12.7109375" style="40" customWidth="1"/>
    <col min="7685" max="7685" width="40.7109375" style="40" customWidth="1"/>
    <col min="7686" max="7693" width="13.28515625" style="40" customWidth="1"/>
    <col min="7694" max="7694" width="40.7109375" style="40" customWidth="1"/>
    <col min="7695" max="7702" width="13" style="40" customWidth="1"/>
    <col min="7703" max="7703" width="11.140625" style="40" customWidth="1"/>
    <col min="7704" max="7705" width="11.140625" style="40" bestFit="1" customWidth="1"/>
    <col min="7706" max="7706" width="11.42578125" style="40" customWidth="1"/>
    <col min="7707" max="7931" width="9.140625" style="40"/>
    <col min="7932" max="7932" width="40.7109375" style="40" customWidth="1"/>
    <col min="7933" max="7940" width="12.7109375" style="40" customWidth="1"/>
    <col min="7941" max="7941" width="40.7109375" style="40" customWidth="1"/>
    <col min="7942" max="7949" width="13.28515625" style="40" customWidth="1"/>
    <col min="7950" max="7950" width="40.7109375" style="40" customWidth="1"/>
    <col min="7951" max="7958" width="13" style="40" customWidth="1"/>
    <col min="7959" max="7959" width="11.140625" style="40" customWidth="1"/>
    <col min="7960" max="7961" width="11.140625" style="40" bestFit="1" customWidth="1"/>
    <col min="7962" max="7962" width="11.42578125" style="40" customWidth="1"/>
    <col min="7963" max="8187" width="9.140625" style="40"/>
    <col min="8188" max="8188" width="40.7109375" style="40" customWidth="1"/>
    <col min="8189" max="8196" width="12.7109375" style="40" customWidth="1"/>
    <col min="8197" max="8197" width="40.7109375" style="40" customWidth="1"/>
    <col min="8198" max="8205" width="13.28515625" style="40" customWidth="1"/>
    <col min="8206" max="8206" width="40.7109375" style="40" customWidth="1"/>
    <col min="8207" max="8214" width="13" style="40" customWidth="1"/>
    <col min="8215" max="8215" width="11.140625" style="40" customWidth="1"/>
    <col min="8216" max="8217" width="11.140625" style="40" bestFit="1" customWidth="1"/>
    <col min="8218" max="8218" width="11.42578125" style="40" customWidth="1"/>
    <col min="8219" max="8443" width="9.140625" style="40"/>
    <col min="8444" max="8444" width="40.7109375" style="40" customWidth="1"/>
    <col min="8445" max="8452" width="12.7109375" style="40" customWidth="1"/>
    <col min="8453" max="8453" width="40.7109375" style="40" customWidth="1"/>
    <col min="8454" max="8461" width="13.28515625" style="40" customWidth="1"/>
    <col min="8462" max="8462" width="40.7109375" style="40" customWidth="1"/>
    <col min="8463" max="8470" width="13" style="40" customWidth="1"/>
    <col min="8471" max="8471" width="11.140625" style="40" customWidth="1"/>
    <col min="8472" max="8473" width="11.140625" style="40" bestFit="1" customWidth="1"/>
    <col min="8474" max="8474" width="11.42578125" style="40" customWidth="1"/>
    <col min="8475" max="8699" width="9.140625" style="40"/>
    <col min="8700" max="8700" width="40.7109375" style="40" customWidth="1"/>
    <col min="8701" max="8708" width="12.7109375" style="40" customWidth="1"/>
    <col min="8709" max="8709" width="40.7109375" style="40" customWidth="1"/>
    <col min="8710" max="8717" width="13.28515625" style="40" customWidth="1"/>
    <col min="8718" max="8718" width="40.7109375" style="40" customWidth="1"/>
    <col min="8719" max="8726" width="13" style="40" customWidth="1"/>
    <col min="8727" max="8727" width="11.140625" style="40" customWidth="1"/>
    <col min="8728" max="8729" width="11.140625" style="40" bestFit="1" customWidth="1"/>
    <col min="8730" max="8730" width="11.42578125" style="40" customWidth="1"/>
    <col min="8731" max="8955" width="9.140625" style="40"/>
    <col min="8956" max="8956" width="40.7109375" style="40" customWidth="1"/>
    <col min="8957" max="8964" width="12.7109375" style="40" customWidth="1"/>
    <col min="8965" max="8965" width="40.7109375" style="40" customWidth="1"/>
    <col min="8966" max="8973" width="13.28515625" style="40" customWidth="1"/>
    <col min="8974" max="8974" width="40.7109375" style="40" customWidth="1"/>
    <col min="8975" max="8982" width="13" style="40" customWidth="1"/>
    <col min="8983" max="8983" width="11.140625" style="40" customWidth="1"/>
    <col min="8984" max="8985" width="11.140625" style="40" bestFit="1" customWidth="1"/>
    <col min="8986" max="8986" width="11.42578125" style="40" customWidth="1"/>
    <col min="8987" max="9211" width="9.140625" style="40"/>
    <col min="9212" max="9212" width="40.7109375" style="40" customWidth="1"/>
    <col min="9213" max="9220" width="12.7109375" style="40" customWidth="1"/>
    <col min="9221" max="9221" width="40.7109375" style="40" customWidth="1"/>
    <col min="9222" max="9229" width="13.28515625" style="40" customWidth="1"/>
    <col min="9230" max="9230" width="40.7109375" style="40" customWidth="1"/>
    <col min="9231" max="9238" width="13" style="40" customWidth="1"/>
    <col min="9239" max="9239" width="11.140625" style="40" customWidth="1"/>
    <col min="9240" max="9241" width="11.140625" style="40" bestFit="1" customWidth="1"/>
    <col min="9242" max="9242" width="11.42578125" style="40" customWidth="1"/>
    <col min="9243" max="9467" width="9.140625" style="40"/>
    <col min="9468" max="9468" width="40.7109375" style="40" customWidth="1"/>
    <col min="9469" max="9476" width="12.7109375" style="40" customWidth="1"/>
    <col min="9477" max="9477" width="40.7109375" style="40" customWidth="1"/>
    <col min="9478" max="9485" width="13.28515625" style="40" customWidth="1"/>
    <col min="9486" max="9486" width="40.7109375" style="40" customWidth="1"/>
    <col min="9487" max="9494" width="13" style="40" customWidth="1"/>
    <col min="9495" max="9495" width="11.140625" style="40" customWidth="1"/>
    <col min="9496" max="9497" width="11.140625" style="40" bestFit="1" customWidth="1"/>
    <col min="9498" max="9498" width="11.42578125" style="40" customWidth="1"/>
    <col min="9499" max="9723" width="9.140625" style="40"/>
    <col min="9724" max="9724" width="40.7109375" style="40" customWidth="1"/>
    <col min="9725" max="9732" width="12.7109375" style="40" customWidth="1"/>
    <col min="9733" max="9733" width="40.7109375" style="40" customWidth="1"/>
    <col min="9734" max="9741" width="13.28515625" style="40" customWidth="1"/>
    <col min="9742" max="9742" width="40.7109375" style="40" customWidth="1"/>
    <col min="9743" max="9750" width="13" style="40" customWidth="1"/>
    <col min="9751" max="9751" width="11.140625" style="40" customWidth="1"/>
    <col min="9752" max="9753" width="11.140625" style="40" bestFit="1" customWidth="1"/>
    <col min="9754" max="9754" width="11.42578125" style="40" customWidth="1"/>
    <col min="9755" max="9979" width="9.140625" style="40"/>
    <col min="9980" max="9980" width="40.7109375" style="40" customWidth="1"/>
    <col min="9981" max="9988" width="12.7109375" style="40" customWidth="1"/>
    <col min="9989" max="9989" width="40.7109375" style="40" customWidth="1"/>
    <col min="9990" max="9997" width="13.28515625" style="40" customWidth="1"/>
    <col min="9998" max="9998" width="40.7109375" style="40" customWidth="1"/>
    <col min="9999" max="10006" width="13" style="40" customWidth="1"/>
    <col min="10007" max="10007" width="11.140625" style="40" customWidth="1"/>
    <col min="10008" max="10009" width="11.140625" style="40" bestFit="1" customWidth="1"/>
    <col min="10010" max="10010" width="11.42578125" style="40" customWidth="1"/>
    <col min="10011" max="10235" width="9.140625" style="40"/>
    <col min="10236" max="10236" width="40.7109375" style="40" customWidth="1"/>
    <col min="10237" max="10244" width="12.7109375" style="40" customWidth="1"/>
    <col min="10245" max="10245" width="40.7109375" style="40" customWidth="1"/>
    <col min="10246" max="10253" width="13.28515625" style="40" customWidth="1"/>
    <col min="10254" max="10254" width="40.7109375" style="40" customWidth="1"/>
    <col min="10255" max="10262" width="13" style="40" customWidth="1"/>
    <col min="10263" max="10263" width="11.140625" style="40" customWidth="1"/>
    <col min="10264" max="10265" width="11.140625" style="40" bestFit="1" customWidth="1"/>
    <col min="10266" max="10266" width="11.42578125" style="40" customWidth="1"/>
    <col min="10267" max="10491" width="9.140625" style="40"/>
    <col min="10492" max="10492" width="40.7109375" style="40" customWidth="1"/>
    <col min="10493" max="10500" width="12.7109375" style="40" customWidth="1"/>
    <col min="10501" max="10501" width="40.7109375" style="40" customWidth="1"/>
    <col min="10502" max="10509" width="13.28515625" style="40" customWidth="1"/>
    <col min="10510" max="10510" width="40.7109375" style="40" customWidth="1"/>
    <col min="10511" max="10518" width="13" style="40" customWidth="1"/>
    <col min="10519" max="10519" width="11.140625" style="40" customWidth="1"/>
    <col min="10520" max="10521" width="11.140625" style="40" bestFit="1" customWidth="1"/>
    <col min="10522" max="10522" width="11.42578125" style="40" customWidth="1"/>
    <col min="10523" max="10747" width="9.140625" style="40"/>
    <col min="10748" max="10748" width="40.7109375" style="40" customWidth="1"/>
    <col min="10749" max="10756" width="12.7109375" style="40" customWidth="1"/>
    <col min="10757" max="10757" width="40.7109375" style="40" customWidth="1"/>
    <col min="10758" max="10765" width="13.28515625" style="40" customWidth="1"/>
    <col min="10766" max="10766" width="40.7109375" style="40" customWidth="1"/>
    <col min="10767" max="10774" width="13" style="40" customWidth="1"/>
    <col min="10775" max="10775" width="11.140625" style="40" customWidth="1"/>
    <col min="10776" max="10777" width="11.140625" style="40" bestFit="1" customWidth="1"/>
    <col min="10778" max="10778" width="11.42578125" style="40" customWidth="1"/>
    <col min="10779" max="11003" width="9.140625" style="40"/>
    <col min="11004" max="11004" width="40.7109375" style="40" customWidth="1"/>
    <col min="11005" max="11012" width="12.7109375" style="40" customWidth="1"/>
    <col min="11013" max="11013" width="40.7109375" style="40" customWidth="1"/>
    <col min="11014" max="11021" width="13.28515625" style="40" customWidth="1"/>
    <col min="11022" max="11022" width="40.7109375" style="40" customWidth="1"/>
    <col min="11023" max="11030" width="13" style="40" customWidth="1"/>
    <col min="11031" max="11031" width="11.140625" style="40" customWidth="1"/>
    <col min="11032" max="11033" width="11.140625" style="40" bestFit="1" customWidth="1"/>
    <col min="11034" max="11034" width="11.42578125" style="40" customWidth="1"/>
    <col min="11035" max="11259" width="9.140625" style="40"/>
    <col min="11260" max="11260" width="40.7109375" style="40" customWidth="1"/>
    <col min="11261" max="11268" width="12.7109375" style="40" customWidth="1"/>
    <col min="11269" max="11269" width="40.7109375" style="40" customWidth="1"/>
    <col min="11270" max="11277" width="13.28515625" style="40" customWidth="1"/>
    <col min="11278" max="11278" width="40.7109375" style="40" customWidth="1"/>
    <col min="11279" max="11286" width="13" style="40" customWidth="1"/>
    <col min="11287" max="11287" width="11.140625" style="40" customWidth="1"/>
    <col min="11288" max="11289" width="11.140625" style="40" bestFit="1" customWidth="1"/>
    <col min="11290" max="11290" width="11.42578125" style="40" customWidth="1"/>
    <col min="11291" max="11515" width="9.140625" style="40"/>
    <col min="11516" max="11516" width="40.7109375" style="40" customWidth="1"/>
    <col min="11517" max="11524" width="12.7109375" style="40" customWidth="1"/>
    <col min="11525" max="11525" width="40.7109375" style="40" customWidth="1"/>
    <col min="11526" max="11533" width="13.28515625" style="40" customWidth="1"/>
    <col min="11534" max="11534" width="40.7109375" style="40" customWidth="1"/>
    <col min="11535" max="11542" width="13" style="40" customWidth="1"/>
    <col min="11543" max="11543" width="11.140625" style="40" customWidth="1"/>
    <col min="11544" max="11545" width="11.140625" style="40" bestFit="1" customWidth="1"/>
    <col min="11546" max="11546" width="11.42578125" style="40" customWidth="1"/>
    <col min="11547" max="11771" width="9.140625" style="40"/>
    <col min="11772" max="11772" width="40.7109375" style="40" customWidth="1"/>
    <col min="11773" max="11780" width="12.7109375" style="40" customWidth="1"/>
    <col min="11781" max="11781" width="40.7109375" style="40" customWidth="1"/>
    <col min="11782" max="11789" width="13.28515625" style="40" customWidth="1"/>
    <col min="11790" max="11790" width="40.7109375" style="40" customWidth="1"/>
    <col min="11791" max="11798" width="13" style="40" customWidth="1"/>
    <col min="11799" max="11799" width="11.140625" style="40" customWidth="1"/>
    <col min="11800" max="11801" width="11.140625" style="40" bestFit="1" customWidth="1"/>
    <col min="11802" max="11802" width="11.42578125" style="40" customWidth="1"/>
    <col min="11803" max="12027" width="9.140625" style="40"/>
    <col min="12028" max="12028" width="40.7109375" style="40" customWidth="1"/>
    <col min="12029" max="12036" width="12.7109375" style="40" customWidth="1"/>
    <col min="12037" max="12037" width="40.7109375" style="40" customWidth="1"/>
    <col min="12038" max="12045" width="13.28515625" style="40" customWidth="1"/>
    <col min="12046" max="12046" width="40.7109375" style="40" customWidth="1"/>
    <col min="12047" max="12054" width="13" style="40" customWidth="1"/>
    <col min="12055" max="12055" width="11.140625" style="40" customWidth="1"/>
    <col min="12056" max="12057" width="11.140625" style="40" bestFit="1" customWidth="1"/>
    <col min="12058" max="12058" width="11.42578125" style="40" customWidth="1"/>
    <col min="12059" max="12283" width="9.140625" style="40"/>
    <col min="12284" max="12284" width="40.7109375" style="40" customWidth="1"/>
    <col min="12285" max="12292" width="12.7109375" style="40" customWidth="1"/>
    <col min="12293" max="12293" width="40.7109375" style="40" customWidth="1"/>
    <col min="12294" max="12301" width="13.28515625" style="40" customWidth="1"/>
    <col min="12302" max="12302" width="40.7109375" style="40" customWidth="1"/>
    <col min="12303" max="12310" width="13" style="40" customWidth="1"/>
    <col min="12311" max="12311" width="11.140625" style="40" customWidth="1"/>
    <col min="12312" max="12313" width="11.140625" style="40" bestFit="1" customWidth="1"/>
    <col min="12314" max="12314" width="11.42578125" style="40" customWidth="1"/>
    <col min="12315" max="12539" width="9.140625" style="40"/>
    <col min="12540" max="12540" width="40.7109375" style="40" customWidth="1"/>
    <col min="12541" max="12548" width="12.7109375" style="40" customWidth="1"/>
    <col min="12549" max="12549" width="40.7109375" style="40" customWidth="1"/>
    <col min="12550" max="12557" width="13.28515625" style="40" customWidth="1"/>
    <col min="12558" max="12558" width="40.7109375" style="40" customWidth="1"/>
    <col min="12559" max="12566" width="13" style="40" customWidth="1"/>
    <col min="12567" max="12567" width="11.140625" style="40" customWidth="1"/>
    <col min="12568" max="12569" width="11.140625" style="40" bestFit="1" customWidth="1"/>
    <col min="12570" max="12570" width="11.42578125" style="40" customWidth="1"/>
    <col min="12571" max="12795" width="9.140625" style="40"/>
    <col min="12796" max="12796" width="40.7109375" style="40" customWidth="1"/>
    <col min="12797" max="12804" width="12.7109375" style="40" customWidth="1"/>
    <col min="12805" max="12805" width="40.7109375" style="40" customWidth="1"/>
    <col min="12806" max="12813" width="13.28515625" style="40" customWidth="1"/>
    <col min="12814" max="12814" width="40.7109375" style="40" customWidth="1"/>
    <col min="12815" max="12822" width="13" style="40" customWidth="1"/>
    <col min="12823" max="12823" width="11.140625" style="40" customWidth="1"/>
    <col min="12824" max="12825" width="11.140625" style="40" bestFit="1" customWidth="1"/>
    <col min="12826" max="12826" width="11.42578125" style="40" customWidth="1"/>
    <col min="12827" max="13051" width="9.140625" style="40"/>
    <col min="13052" max="13052" width="40.7109375" style="40" customWidth="1"/>
    <col min="13053" max="13060" width="12.7109375" style="40" customWidth="1"/>
    <col min="13061" max="13061" width="40.7109375" style="40" customWidth="1"/>
    <col min="13062" max="13069" width="13.28515625" style="40" customWidth="1"/>
    <col min="13070" max="13070" width="40.7109375" style="40" customWidth="1"/>
    <col min="13071" max="13078" width="13" style="40" customWidth="1"/>
    <col min="13079" max="13079" width="11.140625" style="40" customWidth="1"/>
    <col min="13080" max="13081" width="11.140625" style="40" bestFit="1" customWidth="1"/>
    <col min="13082" max="13082" width="11.42578125" style="40" customWidth="1"/>
    <col min="13083" max="13307" width="9.140625" style="40"/>
    <col min="13308" max="13308" width="40.7109375" style="40" customWidth="1"/>
    <col min="13309" max="13316" width="12.7109375" style="40" customWidth="1"/>
    <col min="13317" max="13317" width="40.7109375" style="40" customWidth="1"/>
    <col min="13318" max="13325" width="13.28515625" style="40" customWidth="1"/>
    <col min="13326" max="13326" width="40.7109375" style="40" customWidth="1"/>
    <col min="13327" max="13334" width="13" style="40" customWidth="1"/>
    <col min="13335" max="13335" width="11.140625" style="40" customWidth="1"/>
    <col min="13336" max="13337" width="11.140625" style="40" bestFit="1" customWidth="1"/>
    <col min="13338" max="13338" width="11.42578125" style="40" customWidth="1"/>
    <col min="13339" max="13563" width="9.140625" style="40"/>
    <col min="13564" max="13564" width="40.7109375" style="40" customWidth="1"/>
    <col min="13565" max="13572" width="12.7109375" style="40" customWidth="1"/>
    <col min="13573" max="13573" width="40.7109375" style="40" customWidth="1"/>
    <col min="13574" max="13581" width="13.28515625" style="40" customWidth="1"/>
    <col min="13582" max="13582" width="40.7109375" style="40" customWidth="1"/>
    <col min="13583" max="13590" width="13" style="40" customWidth="1"/>
    <col min="13591" max="13591" width="11.140625" style="40" customWidth="1"/>
    <col min="13592" max="13593" width="11.140625" style="40" bestFit="1" customWidth="1"/>
    <col min="13594" max="13594" width="11.42578125" style="40" customWidth="1"/>
    <col min="13595" max="13819" width="9.140625" style="40"/>
    <col min="13820" max="13820" width="40.7109375" style="40" customWidth="1"/>
    <col min="13821" max="13828" width="12.7109375" style="40" customWidth="1"/>
    <col min="13829" max="13829" width="40.7109375" style="40" customWidth="1"/>
    <col min="13830" max="13837" width="13.28515625" style="40" customWidth="1"/>
    <col min="13838" max="13838" width="40.7109375" style="40" customWidth="1"/>
    <col min="13839" max="13846" width="13" style="40" customWidth="1"/>
    <col min="13847" max="13847" width="11.140625" style="40" customWidth="1"/>
    <col min="13848" max="13849" width="11.140625" style="40" bestFit="1" customWidth="1"/>
    <col min="13850" max="13850" width="11.42578125" style="40" customWidth="1"/>
    <col min="13851" max="14075" width="9.140625" style="40"/>
    <col min="14076" max="14076" width="40.7109375" style="40" customWidth="1"/>
    <col min="14077" max="14084" width="12.7109375" style="40" customWidth="1"/>
    <col min="14085" max="14085" width="40.7109375" style="40" customWidth="1"/>
    <col min="14086" max="14093" width="13.28515625" style="40" customWidth="1"/>
    <col min="14094" max="14094" width="40.7109375" style="40" customWidth="1"/>
    <col min="14095" max="14102" width="13" style="40" customWidth="1"/>
    <col min="14103" max="14103" width="11.140625" style="40" customWidth="1"/>
    <col min="14104" max="14105" width="11.140625" style="40" bestFit="1" customWidth="1"/>
    <col min="14106" max="14106" width="11.42578125" style="40" customWidth="1"/>
    <col min="14107" max="14331" width="9.140625" style="40"/>
    <col min="14332" max="14332" width="40.7109375" style="40" customWidth="1"/>
    <col min="14333" max="14340" width="12.7109375" style="40" customWidth="1"/>
    <col min="14341" max="14341" width="40.7109375" style="40" customWidth="1"/>
    <col min="14342" max="14349" width="13.28515625" style="40" customWidth="1"/>
    <col min="14350" max="14350" width="40.7109375" style="40" customWidth="1"/>
    <col min="14351" max="14358" width="13" style="40" customWidth="1"/>
    <col min="14359" max="14359" width="11.140625" style="40" customWidth="1"/>
    <col min="14360" max="14361" width="11.140625" style="40" bestFit="1" customWidth="1"/>
    <col min="14362" max="14362" width="11.42578125" style="40" customWidth="1"/>
    <col min="14363" max="14587" width="9.140625" style="40"/>
    <col min="14588" max="14588" width="40.7109375" style="40" customWidth="1"/>
    <col min="14589" max="14596" width="12.7109375" style="40" customWidth="1"/>
    <col min="14597" max="14597" width="40.7109375" style="40" customWidth="1"/>
    <col min="14598" max="14605" width="13.28515625" style="40" customWidth="1"/>
    <col min="14606" max="14606" width="40.7109375" style="40" customWidth="1"/>
    <col min="14607" max="14614" width="13" style="40" customWidth="1"/>
    <col min="14615" max="14615" width="11.140625" style="40" customWidth="1"/>
    <col min="14616" max="14617" width="11.140625" style="40" bestFit="1" customWidth="1"/>
    <col min="14618" max="14618" width="11.42578125" style="40" customWidth="1"/>
    <col min="14619" max="14843" width="9.140625" style="40"/>
    <col min="14844" max="14844" width="40.7109375" style="40" customWidth="1"/>
    <col min="14845" max="14852" width="12.7109375" style="40" customWidth="1"/>
    <col min="14853" max="14853" width="40.7109375" style="40" customWidth="1"/>
    <col min="14854" max="14861" width="13.28515625" style="40" customWidth="1"/>
    <col min="14862" max="14862" width="40.7109375" style="40" customWidth="1"/>
    <col min="14863" max="14870" width="13" style="40" customWidth="1"/>
    <col min="14871" max="14871" width="11.140625" style="40" customWidth="1"/>
    <col min="14872" max="14873" width="11.140625" style="40" bestFit="1" customWidth="1"/>
    <col min="14874" max="14874" width="11.42578125" style="40" customWidth="1"/>
    <col min="14875" max="15099" width="9.140625" style="40"/>
    <col min="15100" max="15100" width="40.7109375" style="40" customWidth="1"/>
    <col min="15101" max="15108" width="12.7109375" style="40" customWidth="1"/>
    <col min="15109" max="15109" width="40.7109375" style="40" customWidth="1"/>
    <col min="15110" max="15117" width="13.28515625" style="40" customWidth="1"/>
    <col min="15118" max="15118" width="40.7109375" style="40" customWidth="1"/>
    <col min="15119" max="15126" width="13" style="40" customWidth="1"/>
    <col min="15127" max="15127" width="11.140625" style="40" customWidth="1"/>
    <col min="15128" max="15129" width="11.140625" style="40" bestFit="1" customWidth="1"/>
    <col min="15130" max="15130" width="11.42578125" style="40" customWidth="1"/>
    <col min="15131" max="15355" width="9.140625" style="40"/>
    <col min="15356" max="15356" width="40.7109375" style="40" customWidth="1"/>
    <col min="15357" max="15364" width="12.7109375" style="40" customWidth="1"/>
    <col min="15365" max="15365" width="40.7109375" style="40" customWidth="1"/>
    <col min="15366" max="15373" width="13.28515625" style="40" customWidth="1"/>
    <col min="15374" max="15374" width="40.7109375" style="40" customWidth="1"/>
    <col min="15375" max="15382" width="13" style="40" customWidth="1"/>
    <col min="15383" max="15383" width="11.140625" style="40" customWidth="1"/>
    <col min="15384" max="15385" width="11.140625" style="40" bestFit="1" customWidth="1"/>
    <col min="15386" max="15386" width="11.42578125" style="40" customWidth="1"/>
    <col min="15387" max="15611" width="9.140625" style="40"/>
    <col min="15612" max="15612" width="40.7109375" style="40" customWidth="1"/>
    <col min="15613" max="15620" width="12.7109375" style="40" customWidth="1"/>
    <col min="15621" max="15621" width="40.7109375" style="40" customWidth="1"/>
    <col min="15622" max="15629" width="13.28515625" style="40" customWidth="1"/>
    <col min="15630" max="15630" width="40.7109375" style="40" customWidth="1"/>
    <col min="15631" max="15638" width="13" style="40" customWidth="1"/>
    <col min="15639" max="15639" width="11.140625" style="40" customWidth="1"/>
    <col min="15640" max="15641" width="11.140625" style="40" bestFit="1" customWidth="1"/>
    <col min="15642" max="15642" width="11.42578125" style="40" customWidth="1"/>
    <col min="15643" max="15867" width="9.140625" style="40"/>
    <col min="15868" max="15868" width="40.7109375" style="40" customWidth="1"/>
    <col min="15869" max="15876" width="12.7109375" style="40" customWidth="1"/>
    <col min="15877" max="15877" width="40.7109375" style="40" customWidth="1"/>
    <col min="15878" max="15885" width="13.28515625" style="40" customWidth="1"/>
    <col min="15886" max="15886" width="40.7109375" style="40" customWidth="1"/>
    <col min="15887" max="15894" width="13" style="40" customWidth="1"/>
    <col min="15895" max="15895" width="11.140625" style="40" customWidth="1"/>
    <col min="15896" max="15897" width="11.140625" style="40" bestFit="1" customWidth="1"/>
    <col min="15898" max="15898" width="11.42578125" style="40" customWidth="1"/>
    <col min="15899" max="16123" width="9.140625" style="40"/>
    <col min="16124" max="16124" width="40.7109375" style="40" customWidth="1"/>
    <col min="16125" max="16132" width="12.7109375" style="40" customWidth="1"/>
    <col min="16133" max="16133" width="40.7109375" style="40" customWidth="1"/>
    <col min="16134" max="16141" width="13.28515625" style="40" customWidth="1"/>
    <col min="16142" max="16142" width="40.7109375" style="40" customWidth="1"/>
    <col min="16143" max="16150" width="13" style="40" customWidth="1"/>
    <col min="16151" max="16151" width="11.140625" style="40" customWidth="1"/>
    <col min="16152" max="16153" width="11.140625" style="40" bestFit="1" customWidth="1"/>
    <col min="16154" max="16154" width="11.42578125" style="40" customWidth="1"/>
    <col min="16155" max="16384" width="9.140625" style="40"/>
  </cols>
  <sheetData>
    <row r="1" spans="1:26" s="252" customFormat="1" ht="18" customHeight="1" thickBot="1">
      <c r="A1" s="734" t="s">
        <v>706</v>
      </c>
      <c r="B1" s="398"/>
      <c r="C1" s="398"/>
      <c r="D1" s="398"/>
      <c r="F1" s="398"/>
      <c r="G1" s="398"/>
      <c r="H1" s="398"/>
      <c r="I1" s="398"/>
      <c r="J1" s="398"/>
      <c r="K1" s="398"/>
      <c r="L1" s="398"/>
      <c r="M1" s="399"/>
      <c r="N1" s="399"/>
      <c r="O1" s="398"/>
      <c r="P1" s="398"/>
      <c r="Q1" s="398"/>
      <c r="R1" s="398"/>
    </row>
    <row r="2" spans="1:26" ht="18" customHeight="1">
      <c r="A2" s="736"/>
      <c r="B2" s="735"/>
      <c r="C2" s="735"/>
      <c r="D2" s="735"/>
      <c r="E2" s="735"/>
      <c r="F2" s="735"/>
      <c r="G2" s="735"/>
      <c r="H2" s="735"/>
      <c r="I2" s="735"/>
      <c r="J2" s="735"/>
      <c r="K2" s="735"/>
      <c r="L2" s="626"/>
      <c r="M2" s="626"/>
      <c r="N2" s="626"/>
      <c r="O2" s="626"/>
      <c r="P2" s="626"/>
      <c r="Q2" s="626"/>
      <c r="R2" s="626"/>
      <c r="S2" s="1304">
        <v>2010</v>
      </c>
      <c r="T2" s="1305"/>
      <c r="U2" s="1305"/>
      <c r="V2" s="1305"/>
      <c r="W2" s="1304">
        <v>2011</v>
      </c>
      <c r="X2" s="1305"/>
      <c r="Y2" s="1305"/>
      <c r="Z2" s="1305"/>
    </row>
    <row r="3" spans="1:26" ht="18" customHeight="1" thickBot="1">
      <c r="A3" s="737" t="s">
        <v>499</v>
      </c>
      <c r="B3" s="400">
        <v>1993</v>
      </c>
      <c r="C3" s="400">
        <v>1994</v>
      </c>
      <c r="D3" s="374" t="s">
        <v>1020</v>
      </c>
      <c r="E3" s="400">
        <v>1996</v>
      </c>
      <c r="F3" s="400">
        <v>1997</v>
      </c>
      <c r="G3" s="400">
        <v>1998</v>
      </c>
      <c r="H3" s="400">
        <v>1999</v>
      </c>
      <c r="I3" s="400">
        <v>2000</v>
      </c>
      <c r="J3" s="400">
        <v>2001</v>
      </c>
      <c r="K3" s="400">
        <v>2002</v>
      </c>
      <c r="L3" s="374">
        <v>2003</v>
      </c>
      <c r="M3" s="374">
        <v>2004</v>
      </c>
      <c r="N3" s="374">
        <v>2005</v>
      </c>
      <c r="O3" s="374">
        <v>2006</v>
      </c>
      <c r="P3" s="374">
        <v>2007</v>
      </c>
      <c r="Q3" s="374">
        <v>2008</v>
      </c>
      <c r="R3" s="374">
        <v>2009</v>
      </c>
      <c r="S3" s="375" t="s">
        <v>656</v>
      </c>
      <c r="T3" s="374" t="s">
        <v>657</v>
      </c>
      <c r="U3" s="374" t="s">
        <v>658</v>
      </c>
      <c r="V3" s="374" t="s">
        <v>659</v>
      </c>
      <c r="W3" s="375" t="s">
        <v>656</v>
      </c>
      <c r="X3" s="374" t="s">
        <v>657</v>
      </c>
      <c r="Y3" s="374" t="s">
        <v>658</v>
      </c>
      <c r="Z3" s="374" t="s">
        <v>659</v>
      </c>
    </row>
    <row r="4" spans="1:26" ht="18" customHeight="1">
      <c r="A4" s="738" t="s">
        <v>707</v>
      </c>
      <c r="B4" s="401">
        <v>436</v>
      </c>
      <c r="C4" s="401">
        <v>565.70000000000005</v>
      </c>
      <c r="D4" s="402">
        <v>865.47400000000005</v>
      </c>
      <c r="E4" s="402">
        <v>1251.646</v>
      </c>
      <c r="F4" s="402">
        <v>1430.5</v>
      </c>
      <c r="G4" s="402">
        <v>1710.3</v>
      </c>
      <c r="H4" s="403">
        <v>2136.5</v>
      </c>
      <c r="I4" s="403">
        <v>3730.7</v>
      </c>
      <c r="J4" s="403">
        <v>4948.6000000000004</v>
      </c>
      <c r="K4" s="403">
        <v>6511</v>
      </c>
      <c r="L4" s="403">
        <v>7679</v>
      </c>
      <c r="M4" s="403">
        <v>9924.5</v>
      </c>
      <c r="N4" s="403">
        <v>13029.5</v>
      </c>
      <c r="O4" s="404">
        <v>16326.4</v>
      </c>
      <c r="P4" s="404">
        <v>22849.056</v>
      </c>
      <c r="Q4" s="404">
        <v>33684.284</v>
      </c>
      <c r="R4" s="404">
        <v>41997.323000000004</v>
      </c>
      <c r="S4" s="404">
        <v>41826.86</v>
      </c>
      <c r="T4" s="404">
        <v>43662.671000000002</v>
      </c>
      <c r="U4" s="404">
        <v>30145.209570999999</v>
      </c>
      <c r="V4" s="404">
        <f>V5+V6+V7+V8+V9</f>
        <v>41374.881000000008</v>
      </c>
      <c r="W4" s="404">
        <f>W5+W6+W7+W8+W9</f>
        <v>52790.3</v>
      </c>
      <c r="X4" s="404">
        <f>X5+X6+X7+X8+X9</f>
        <v>53281.399999999994</v>
      </c>
      <c r="Y4" s="404">
        <f>Y5+Y6+Y7+Y8+Y9</f>
        <v>49840.4</v>
      </c>
      <c r="Z4" s="404">
        <f>Z5+Z6+Z7+Z8+Z9</f>
        <v>49612.1</v>
      </c>
    </row>
    <row r="5" spans="1:26" ht="18" customHeight="1">
      <c r="A5" s="739" t="s">
        <v>708</v>
      </c>
      <c r="B5" s="188">
        <v>385</v>
      </c>
      <c r="C5" s="188">
        <v>437.5</v>
      </c>
      <c r="D5" s="405">
        <v>667.45</v>
      </c>
      <c r="E5" s="405">
        <v>948.5</v>
      </c>
      <c r="F5" s="405">
        <v>950.3</v>
      </c>
      <c r="G5" s="405">
        <v>1059.5999999999999</v>
      </c>
      <c r="H5" s="384">
        <v>1425.5</v>
      </c>
      <c r="I5" s="384">
        <v>2321.4</v>
      </c>
      <c r="J5" s="405">
        <v>2876.5</v>
      </c>
      <c r="K5" s="405">
        <v>3327.3</v>
      </c>
      <c r="L5" s="405">
        <v>4469.7</v>
      </c>
      <c r="M5" s="405">
        <v>6577.8</v>
      </c>
      <c r="N5" s="405">
        <v>8818</v>
      </c>
      <c r="O5" s="187">
        <v>9780.7000000000007</v>
      </c>
      <c r="P5" s="187">
        <v>11086.511</v>
      </c>
      <c r="Q5" s="187">
        <v>11544.627</v>
      </c>
      <c r="R5" s="187">
        <v>14590.627</v>
      </c>
      <c r="S5" s="187">
        <v>15090.627</v>
      </c>
      <c r="T5" s="187">
        <v>15090.627</v>
      </c>
      <c r="U5" s="187">
        <v>12795.833955</v>
      </c>
      <c r="V5" s="187">
        <v>15590.6</v>
      </c>
      <c r="W5" s="187">
        <v>15645.2</v>
      </c>
      <c r="X5" s="187">
        <v>15646.3</v>
      </c>
      <c r="Y5" s="187">
        <v>15645.2</v>
      </c>
      <c r="Z5" s="187">
        <v>15645.2</v>
      </c>
    </row>
    <row r="6" spans="1:26" ht="18" customHeight="1">
      <c r="A6" s="739" t="s">
        <v>709</v>
      </c>
      <c r="B6" s="188">
        <v>0.5</v>
      </c>
      <c r="C6" s="188">
        <v>18.5</v>
      </c>
      <c r="D6" s="405">
        <v>51.005000000000003</v>
      </c>
      <c r="E6" s="405">
        <v>127.776</v>
      </c>
      <c r="F6" s="405">
        <v>141.19999999999999</v>
      </c>
      <c r="G6" s="405">
        <v>220</v>
      </c>
      <c r="H6" s="384">
        <v>329.9</v>
      </c>
      <c r="I6" s="384">
        <v>563</v>
      </c>
      <c r="J6" s="405">
        <v>1000</v>
      </c>
      <c r="K6" s="384">
        <v>1457.2</v>
      </c>
      <c r="L6" s="384">
        <v>1274.0999999999999</v>
      </c>
      <c r="M6" s="384">
        <v>2289.6999999999998</v>
      </c>
      <c r="N6" s="384">
        <v>2275.8000000000002</v>
      </c>
      <c r="O6" s="187">
        <v>3631.3</v>
      </c>
      <c r="P6" s="187">
        <v>4217.3870000000006</v>
      </c>
      <c r="Q6" s="187">
        <v>5828.8050000000003</v>
      </c>
      <c r="R6" s="187">
        <v>7873.9449999999997</v>
      </c>
      <c r="S6" s="187">
        <v>8259.2759999999998</v>
      </c>
      <c r="T6" s="187">
        <v>8553.2080000000005</v>
      </c>
      <c r="U6" s="187">
        <v>6168.6507179999999</v>
      </c>
      <c r="V6" s="187">
        <v>8553.2000000000007</v>
      </c>
      <c r="W6" s="187">
        <v>9489.2999999999993</v>
      </c>
      <c r="X6" s="187">
        <v>10535.8</v>
      </c>
      <c r="Y6" s="187">
        <v>10535.8</v>
      </c>
      <c r="Z6" s="187">
        <v>10535.8</v>
      </c>
    </row>
    <row r="7" spans="1:26" ht="18" customHeight="1">
      <c r="A7" s="739" t="s">
        <v>710</v>
      </c>
      <c r="B7" s="188"/>
      <c r="C7" s="188"/>
      <c r="D7" s="405">
        <v>64.918999999999997</v>
      </c>
      <c r="E7" s="405">
        <v>37.884999999999998</v>
      </c>
      <c r="F7" s="405">
        <v>113.7</v>
      </c>
      <c r="G7" s="405">
        <v>5.4</v>
      </c>
      <c r="H7" s="384">
        <v>113.3</v>
      </c>
      <c r="I7" s="384">
        <v>159.30000000000001</v>
      </c>
      <c r="J7" s="405">
        <v>0</v>
      </c>
      <c r="K7" s="384">
        <v>712.3</v>
      </c>
      <c r="L7" s="384">
        <v>1528.9</v>
      </c>
      <c r="M7" s="384">
        <v>19.8</v>
      </c>
      <c r="N7" s="384">
        <v>0</v>
      </c>
      <c r="O7" s="187">
        <v>50.3</v>
      </c>
      <c r="P7" s="187">
        <v>1614.6210000000001</v>
      </c>
      <c r="Q7" s="187">
        <v>1737.25</v>
      </c>
      <c r="R7" s="187">
        <v>4737.25</v>
      </c>
      <c r="S7" s="187">
        <v>4737.25</v>
      </c>
      <c r="T7" s="187">
        <v>4737.25</v>
      </c>
      <c r="U7" s="187">
        <v>3197.6629800000001</v>
      </c>
      <c r="V7" s="187">
        <v>4737.25</v>
      </c>
      <c r="W7" s="187">
        <v>4737.3</v>
      </c>
      <c r="X7" s="187">
        <v>4737.3</v>
      </c>
      <c r="Y7" s="187">
        <v>4737.3</v>
      </c>
      <c r="Z7" s="187">
        <v>4737.3</v>
      </c>
    </row>
    <row r="8" spans="1:26" ht="18" customHeight="1">
      <c r="A8" s="739" t="s">
        <v>711</v>
      </c>
      <c r="B8" s="188">
        <v>50.5</v>
      </c>
      <c r="C8" s="188">
        <v>109.7</v>
      </c>
      <c r="D8" s="405">
        <v>82.1</v>
      </c>
      <c r="E8" s="405">
        <v>51.615000000000002</v>
      </c>
      <c r="F8" s="405">
        <v>155.4</v>
      </c>
      <c r="G8" s="405">
        <v>52.8</v>
      </c>
      <c r="H8" s="384">
        <v>0</v>
      </c>
      <c r="I8" s="384">
        <v>0</v>
      </c>
      <c r="J8" s="405">
        <v>150.9</v>
      </c>
      <c r="K8" s="384">
        <v>158.80000000000001</v>
      </c>
      <c r="L8" s="384">
        <v>0</v>
      </c>
      <c r="M8" s="384">
        <v>285.89999999999998</v>
      </c>
      <c r="N8" s="384">
        <v>1000.2</v>
      </c>
      <c r="O8" s="187">
        <v>757.9</v>
      </c>
      <c r="P8" s="187">
        <v>3581.94</v>
      </c>
      <c r="Q8" s="187">
        <v>9665.1460000000006</v>
      </c>
      <c r="R8" s="187">
        <v>7762.915</v>
      </c>
      <c r="S8" s="187">
        <v>9446.6959999999999</v>
      </c>
      <c r="T8" s="187">
        <v>9016.9240000000009</v>
      </c>
      <c r="U8" s="187">
        <v>2068.3999180000001</v>
      </c>
      <c r="V8" s="187">
        <v>6579.1689999999999</v>
      </c>
      <c r="W8" s="187">
        <v>9883.7000000000007</v>
      </c>
      <c r="X8" s="187">
        <v>11258.2</v>
      </c>
      <c r="Y8" s="187">
        <v>11248.1</v>
      </c>
      <c r="Z8" s="187">
        <v>11019.8</v>
      </c>
    </row>
    <row r="9" spans="1:26" ht="18" customHeight="1">
      <c r="A9" s="739" t="s">
        <v>712</v>
      </c>
      <c r="B9" s="188"/>
      <c r="C9" s="188"/>
      <c r="D9" s="405">
        <v>0</v>
      </c>
      <c r="E9" s="405">
        <v>85.87</v>
      </c>
      <c r="F9" s="405">
        <v>69.900000000000006</v>
      </c>
      <c r="G9" s="405">
        <v>372.5</v>
      </c>
      <c r="H9" s="384">
        <v>267.8</v>
      </c>
      <c r="I9" s="384">
        <v>687</v>
      </c>
      <c r="J9" s="405">
        <v>921.2</v>
      </c>
      <c r="K9" s="384">
        <v>855.4</v>
      </c>
      <c r="L9" s="384">
        <v>406.3</v>
      </c>
      <c r="M9" s="384">
        <v>751.2</v>
      </c>
      <c r="N9" s="384">
        <v>935.5</v>
      </c>
      <c r="O9" s="187">
        <v>2106.1999999999998</v>
      </c>
      <c r="P9" s="187">
        <v>2348.5969999999998</v>
      </c>
      <c r="Q9" s="187">
        <v>4908.4560000000001</v>
      </c>
      <c r="R9" s="187">
        <v>7032.5860000000002</v>
      </c>
      <c r="S9" s="187">
        <v>4293.0110000000004</v>
      </c>
      <c r="T9" s="187">
        <v>6264.6620000000003</v>
      </c>
      <c r="U9" s="187">
        <v>5914.6620000000003</v>
      </c>
      <c r="V9" s="187">
        <v>5914.6620000000003</v>
      </c>
      <c r="W9" s="187">
        <v>13034.8</v>
      </c>
      <c r="X9" s="187">
        <v>11103.8</v>
      </c>
      <c r="Y9" s="187">
        <v>7674</v>
      </c>
      <c r="Z9" s="187">
        <v>7674</v>
      </c>
    </row>
    <row r="10" spans="1:26" ht="18" customHeight="1">
      <c r="A10" s="738"/>
      <c r="B10" s="401"/>
      <c r="C10" s="401"/>
      <c r="D10" s="405"/>
      <c r="E10" s="405"/>
      <c r="F10" s="405"/>
      <c r="G10" s="405"/>
      <c r="H10" s="384"/>
      <c r="I10" s="384"/>
      <c r="J10" s="187"/>
      <c r="K10" s="384"/>
      <c r="L10" s="384"/>
      <c r="M10" s="384"/>
      <c r="N10" s="384" t="s">
        <v>11</v>
      </c>
      <c r="O10" s="187" t="s">
        <v>11</v>
      </c>
      <c r="P10" s="187" t="s">
        <v>11</v>
      </c>
      <c r="Q10" s="187" t="s">
        <v>11</v>
      </c>
      <c r="R10" s="187" t="s">
        <v>11</v>
      </c>
      <c r="S10" s="187" t="s">
        <v>11</v>
      </c>
      <c r="T10" s="187" t="s">
        <v>11</v>
      </c>
      <c r="U10" s="187" t="s">
        <v>11</v>
      </c>
      <c r="V10" s="187" t="s">
        <v>11</v>
      </c>
      <c r="W10" s="187" t="s">
        <v>11</v>
      </c>
      <c r="X10" s="187" t="s">
        <v>11</v>
      </c>
      <c r="Y10" s="187" t="s">
        <v>11</v>
      </c>
      <c r="Z10" s="187" t="s">
        <v>11</v>
      </c>
    </row>
    <row r="11" spans="1:26" ht="18" customHeight="1">
      <c r="A11" s="738" t="s">
        <v>713</v>
      </c>
      <c r="B11" s="401">
        <v>3350</v>
      </c>
      <c r="C11" s="401">
        <v>5517.6</v>
      </c>
      <c r="D11" s="402">
        <v>707.93700000000001</v>
      </c>
      <c r="E11" s="402">
        <v>7653.0680000000002</v>
      </c>
      <c r="F11" s="402">
        <v>1617.4</v>
      </c>
      <c r="G11" s="402">
        <v>3082.9</v>
      </c>
      <c r="H11" s="403">
        <v>6523.4</v>
      </c>
      <c r="I11" s="403">
        <v>15294.6</v>
      </c>
      <c r="J11" s="402">
        <v>11296.4</v>
      </c>
      <c r="K11" s="403">
        <v>25228</v>
      </c>
      <c r="L11" s="403">
        <v>23287.4</v>
      </c>
      <c r="M11" s="403">
        <v>25087.9</v>
      </c>
      <c r="N11" s="403">
        <v>34066.800000000003</v>
      </c>
      <c r="O11" s="404">
        <v>76020.2</v>
      </c>
      <c r="P11" s="404">
        <v>97049.782000000007</v>
      </c>
      <c r="Q11" s="404">
        <v>195900.997</v>
      </c>
      <c r="R11" s="404">
        <v>206713.22700000001</v>
      </c>
      <c r="S11" s="404">
        <v>211032.25400000002</v>
      </c>
      <c r="T11" s="404">
        <v>216387.58799999999</v>
      </c>
      <c r="U11" s="404">
        <v>169340.93012899999</v>
      </c>
      <c r="V11" s="404">
        <f>V13+V12+V14+V15+V16</f>
        <v>247727.65599999999</v>
      </c>
      <c r="W11" s="404">
        <f>W13+W12+W14+W15+W16</f>
        <v>136741.5</v>
      </c>
      <c r="X11" s="404">
        <f>X13+X12+X14+X15+X16</f>
        <v>145142.19999999998</v>
      </c>
      <c r="Y11" s="404">
        <f>Y13+Y12+Y14+Y15+Y16</f>
        <v>189588.7</v>
      </c>
      <c r="Z11" s="404">
        <f>Z13+Z12+Z14+Z15+Z16</f>
        <v>152927.70000000001</v>
      </c>
    </row>
    <row r="12" spans="1:26" ht="18" customHeight="1">
      <c r="A12" s="739" t="s">
        <v>714</v>
      </c>
      <c r="B12" s="188"/>
      <c r="C12" s="188"/>
      <c r="D12" s="405">
        <v>678.86900000000003</v>
      </c>
      <c r="E12" s="405">
        <v>6125.8029999999999</v>
      </c>
      <c r="F12" s="405">
        <v>701.1</v>
      </c>
      <c r="G12" s="405">
        <v>1274.2</v>
      </c>
      <c r="H12" s="384">
        <v>3830</v>
      </c>
      <c r="I12" s="384">
        <v>11624</v>
      </c>
      <c r="J12" s="405">
        <v>80980</v>
      </c>
      <c r="K12" s="384">
        <v>14418.7</v>
      </c>
      <c r="L12" s="384">
        <v>14628.6</v>
      </c>
      <c r="M12" s="384">
        <v>11964.1</v>
      </c>
      <c r="N12" s="384">
        <v>14135.5</v>
      </c>
      <c r="O12" s="187">
        <v>72973.7</v>
      </c>
      <c r="P12" s="187">
        <v>91982.077000000005</v>
      </c>
      <c r="Q12" s="187">
        <v>192751.46</v>
      </c>
      <c r="R12" s="187">
        <v>180874.073</v>
      </c>
      <c r="S12" s="187">
        <v>185547.02100000001</v>
      </c>
      <c r="T12" s="187">
        <v>188314.57399999999</v>
      </c>
      <c r="U12" s="187">
        <v>147975</v>
      </c>
      <c r="V12" s="187">
        <v>221977.06299999999</v>
      </c>
      <c r="W12" s="187">
        <v>110764.8</v>
      </c>
      <c r="X12" s="187">
        <v>114900.9</v>
      </c>
      <c r="Y12" s="187">
        <v>145448.4</v>
      </c>
      <c r="Z12" s="187">
        <v>127372.8</v>
      </c>
    </row>
    <row r="13" spans="1:26" ht="18" customHeight="1">
      <c r="A13" s="739" t="s">
        <v>715</v>
      </c>
      <c r="B13" s="188"/>
      <c r="C13" s="188"/>
      <c r="D13" s="405">
        <v>25</v>
      </c>
      <c r="E13" s="405">
        <v>313.15600000000001</v>
      </c>
      <c r="F13" s="405">
        <v>5.8</v>
      </c>
      <c r="G13" s="405">
        <v>464</v>
      </c>
      <c r="H13" s="384">
        <v>726</v>
      </c>
      <c r="I13" s="384">
        <v>1297</v>
      </c>
      <c r="J13" s="405">
        <v>804.1</v>
      </c>
      <c r="K13" s="384">
        <v>6792.1</v>
      </c>
      <c r="L13" s="384">
        <v>5424.1</v>
      </c>
      <c r="M13" s="384">
        <v>8254</v>
      </c>
      <c r="N13" s="384">
        <v>16150.5</v>
      </c>
      <c r="O13" s="187">
        <v>0</v>
      </c>
      <c r="P13" s="187">
        <v>0</v>
      </c>
      <c r="Q13" s="187">
        <v>0</v>
      </c>
      <c r="R13" s="187">
        <v>0</v>
      </c>
      <c r="S13" s="187">
        <v>0</v>
      </c>
      <c r="T13" s="187">
        <v>0</v>
      </c>
      <c r="U13" s="187">
        <v>0</v>
      </c>
      <c r="V13" s="187">
        <v>0</v>
      </c>
      <c r="W13" s="187">
        <v>0</v>
      </c>
      <c r="X13" s="187">
        <v>0</v>
      </c>
      <c r="Y13" s="187">
        <v>0</v>
      </c>
      <c r="Z13" s="187">
        <v>0</v>
      </c>
    </row>
    <row r="14" spans="1:26" ht="18" customHeight="1">
      <c r="A14" s="739" t="s">
        <v>716</v>
      </c>
      <c r="B14" s="188"/>
      <c r="C14" s="188"/>
      <c r="D14" s="405">
        <v>4.0679999999999996</v>
      </c>
      <c r="E14" s="405">
        <v>1213.9949999999999</v>
      </c>
      <c r="F14" s="405">
        <v>907.4</v>
      </c>
      <c r="G14" s="405">
        <v>1333.7</v>
      </c>
      <c r="H14" s="384">
        <v>1916.1</v>
      </c>
      <c r="I14" s="384">
        <v>2289.1999999999998</v>
      </c>
      <c r="J14" s="405">
        <v>2300.5</v>
      </c>
      <c r="K14" s="384">
        <v>3482.2</v>
      </c>
      <c r="L14" s="384">
        <v>1972.4</v>
      </c>
      <c r="M14" s="384">
        <v>4231.8999999999996</v>
      </c>
      <c r="N14" s="384">
        <v>2000</v>
      </c>
      <c r="O14" s="187">
        <v>0</v>
      </c>
      <c r="P14" s="187">
        <v>2800</v>
      </c>
      <c r="Q14" s="187">
        <v>0</v>
      </c>
      <c r="R14" s="187">
        <v>0</v>
      </c>
      <c r="S14" s="187">
        <v>0</v>
      </c>
      <c r="T14" s="187">
        <v>0</v>
      </c>
      <c r="U14" s="187">
        <v>3740.2191779999998</v>
      </c>
      <c r="V14" s="187">
        <v>0</v>
      </c>
      <c r="W14" s="187">
        <v>6065</v>
      </c>
      <c r="X14" s="187">
        <v>3500</v>
      </c>
      <c r="Y14" s="187">
        <v>0</v>
      </c>
      <c r="Z14" s="187">
        <v>0</v>
      </c>
    </row>
    <row r="15" spans="1:26" ht="18" customHeight="1">
      <c r="A15" s="739" t="s">
        <v>717</v>
      </c>
      <c r="B15" s="188"/>
      <c r="C15" s="188"/>
      <c r="D15" s="405">
        <v>0</v>
      </c>
      <c r="E15" s="405">
        <v>0.114</v>
      </c>
      <c r="F15" s="405">
        <v>3.1</v>
      </c>
      <c r="G15" s="405">
        <v>5.5</v>
      </c>
      <c r="H15" s="384">
        <v>43</v>
      </c>
      <c r="I15" s="384">
        <v>39.5</v>
      </c>
      <c r="J15" s="405">
        <v>93.8</v>
      </c>
      <c r="K15" s="384">
        <v>535</v>
      </c>
      <c r="L15" s="384">
        <v>1262.3</v>
      </c>
      <c r="M15" s="405">
        <v>638</v>
      </c>
      <c r="N15" s="405">
        <v>1780.8</v>
      </c>
      <c r="O15" s="187">
        <v>3046.5</v>
      </c>
      <c r="P15" s="187">
        <v>2267.7049999999999</v>
      </c>
      <c r="Q15" s="187">
        <v>3149.5370000000003</v>
      </c>
      <c r="R15" s="187">
        <v>25839.153999999999</v>
      </c>
      <c r="S15" s="187">
        <v>25485.232999999997</v>
      </c>
      <c r="T15" s="187">
        <v>28073.013999999999</v>
      </c>
      <c r="U15" s="187">
        <v>17625.710951000001</v>
      </c>
      <c r="V15" s="187">
        <v>25750.593000000001</v>
      </c>
      <c r="W15" s="187">
        <v>19911.7</v>
      </c>
      <c r="X15" s="187">
        <v>26741.3</v>
      </c>
      <c r="Y15" s="187">
        <v>44140.3</v>
      </c>
      <c r="Z15" s="187">
        <v>25554.9</v>
      </c>
    </row>
    <row r="16" spans="1:26" ht="18" customHeight="1">
      <c r="A16" s="739" t="s">
        <v>718</v>
      </c>
      <c r="B16" s="188"/>
      <c r="C16" s="188"/>
      <c r="D16" s="405">
        <v>0</v>
      </c>
      <c r="E16" s="405">
        <v>0</v>
      </c>
      <c r="F16" s="405">
        <v>0</v>
      </c>
      <c r="G16" s="405">
        <v>5.5</v>
      </c>
      <c r="H16" s="384">
        <v>8.3000000000000007</v>
      </c>
      <c r="I16" s="384">
        <v>44.9</v>
      </c>
      <c r="J16" s="405">
        <v>0</v>
      </c>
      <c r="K16" s="384">
        <v>0</v>
      </c>
      <c r="L16" s="384">
        <v>0</v>
      </c>
      <c r="M16" s="384">
        <v>0</v>
      </c>
      <c r="N16" s="384">
        <v>0</v>
      </c>
      <c r="O16" s="187">
        <v>0</v>
      </c>
      <c r="P16" s="187">
        <v>0</v>
      </c>
      <c r="Q16" s="187">
        <v>0</v>
      </c>
      <c r="R16" s="187">
        <v>0</v>
      </c>
      <c r="S16" s="187">
        <v>0</v>
      </c>
      <c r="T16" s="187">
        <v>0</v>
      </c>
      <c r="U16" s="187">
        <v>0</v>
      </c>
      <c r="V16" s="187">
        <v>0</v>
      </c>
      <c r="W16" s="187">
        <v>0</v>
      </c>
      <c r="X16" s="187">
        <v>0</v>
      </c>
      <c r="Y16" s="187">
        <v>0</v>
      </c>
      <c r="Z16" s="187">
        <v>0</v>
      </c>
    </row>
    <row r="17" spans="1:26" ht="18" customHeight="1">
      <c r="A17" s="738"/>
      <c r="B17" s="401"/>
      <c r="C17" s="401"/>
      <c r="D17" s="405"/>
      <c r="E17" s="406"/>
      <c r="F17" s="405"/>
      <c r="G17" s="405"/>
      <c r="H17" s="384"/>
      <c r="I17" s="384"/>
      <c r="J17" s="187"/>
      <c r="K17" s="384"/>
      <c r="L17" s="384"/>
      <c r="M17" s="384"/>
      <c r="N17" s="384" t="s">
        <v>11</v>
      </c>
      <c r="O17" s="187" t="s">
        <v>11</v>
      </c>
      <c r="P17" s="187" t="s">
        <v>11</v>
      </c>
      <c r="Q17" s="187" t="s">
        <v>11</v>
      </c>
      <c r="R17" s="187" t="s">
        <v>11</v>
      </c>
      <c r="S17" s="187" t="s">
        <v>11</v>
      </c>
      <c r="T17" s="187" t="s">
        <v>11</v>
      </c>
      <c r="U17" s="187" t="s">
        <v>11</v>
      </c>
      <c r="V17" s="187" t="s">
        <v>11</v>
      </c>
      <c r="W17" s="187" t="s">
        <v>11</v>
      </c>
      <c r="X17" s="187" t="s">
        <v>11</v>
      </c>
      <c r="Y17" s="187" t="s">
        <v>11</v>
      </c>
      <c r="Z17" s="187" t="s">
        <v>11</v>
      </c>
    </row>
    <row r="18" spans="1:26" ht="18" customHeight="1">
      <c r="A18" s="740" t="s">
        <v>719</v>
      </c>
      <c r="B18" s="407"/>
      <c r="C18" s="407"/>
      <c r="D18" s="402">
        <v>0</v>
      </c>
      <c r="E18" s="402">
        <v>251.18100000000001</v>
      </c>
      <c r="F18" s="402">
        <v>2.6</v>
      </c>
      <c r="G18" s="402">
        <v>231.5</v>
      </c>
      <c r="H18" s="403">
        <v>2179.9</v>
      </c>
      <c r="I18" s="403">
        <v>5941.1</v>
      </c>
      <c r="J18" s="402">
        <v>6735.8</v>
      </c>
      <c r="K18" s="403">
        <v>18453.2</v>
      </c>
      <c r="L18" s="403">
        <v>10740.5</v>
      </c>
      <c r="M18" s="403">
        <v>22447.5</v>
      </c>
      <c r="N18" s="403">
        <v>39974.199999999997</v>
      </c>
      <c r="O18" s="404">
        <v>81915.8</v>
      </c>
      <c r="P18" s="404">
        <v>158579.54800000001</v>
      </c>
      <c r="Q18" s="404">
        <v>42145.946000000004</v>
      </c>
      <c r="R18" s="404">
        <v>69467.870999999999</v>
      </c>
      <c r="S18" s="404">
        <v>31067.882999999998</v>
      </c>
      <c r="T18" s="404">
        <v>35879.684999999998</v>
      </c>
      <c r="U18" s="404">
        <v>28574.563611000001</v>
      </c>
      <c r="V18" s="404">
        <f>V19+V20+V21+V22</f>
        <v>22833.1</v>
      </c>
      <c r="W18" s="404">
        <f>W19+W20+W21+W22</f>
        <v>30331.100000000002</v>
      </c>
      <c r="X18" s="404">
        <f>X19+X20+X21+X22</f>
        <v>42134.3</v>
      </c>
      <c r="Y18" s="404">
        <f>Y19+Y20+Y21+Y22</f>
        <v>46813</v>
      </c>
      <c r="Z18" s="404">
        <f>Z19+Z20+Z21+Z22</f>
        <v>54242.5</v>
      </c>
    </row>
    <row r="19" spans="1:26" ht="18" customHeight="1">
      <c r="A19" s="739" t="s">
        <v>714</v>
      </c>
      <c r="B19" s="188"/>
      <c r="C19" s="188"/>
      <c r="D19" s="405">
        <v>0</v>
      </c>
      <c r="E19" s="405">
        <v>0</v>
      </c>
      <c r="F19" s="405">
        <v>0</v>
      </c>
      <c r="G19" s="405">
        <v>108.1</v>
      </c>
      <c r="H19" s="384">
        <v>145.19999999999999</v>
      </c>
      <c r="I19" s="384">
        <v>3817.1</v>
      </c>
      <c r="J19" s="405">
        <v>1367</v>
      </c>
      <c r="K19" s="384">
        <v>9264</v>
      </c>
      <c r="L19" s="384">
        <v>9266.2000000000007</v>
      </c>
      <c r="M19" s="384">
        <v>11706.5</v>
      </c>
      <c r="N19" s="384">
        <v>32600.799999999999</v>
      </c>
      <c r="O19" s="187">
        <v>63486.2</v>
      </c>
      <c r="P19" s="187">
        <v>146330.891</v>
      </c>
      <c r="Q19" s="187">
        <v>30830.505000000001</v>
      </c>
      <c r="R19" s="187">
        <v>63419.391000000003</v>
      </c>
      <c r="S19" s="187">
        <v>28865.495999999999</v>
      </c>
      <c r="T19" s="187">
        <v>32991.527999999998</v>
      </c>
      <c r="U19" s="187">
        <v>25809.700118000001</v>
      </c>
      <c r="V19" s="187">
        <v>21020.3</v>
      </c>
      <c r="W19" s="187">
        <v>29089.200000000001</v>
      </c>
      <c r="X19" s="187">
        <v>22008.3</v>
      </c>
      <c r="Y19" s="187">
        <v>25908.7</v>
      </c>
      <c r="Z19" s="187">
        <v>40672.6</v>
      </c>
    </row>
    <row r="20" spans="1:26" ht="18" customHeight="1">
      <c r="A20" s="739" t="s">
        <v>715</v>
      </c>
      <c r="B20" s="188"/>
      <c r="C20" s="188"/>
      <c r="D20" s="405">
        <v>0</v>
      </c>
      <c r="E20" s="405">
        <v>0</v>
      </c>
      <c r="F20" s="405">
        <v>1</v>
      </c>
      <c r="G20" s="405">
        <v>0</v>
      </c>
      <c r="H20" s="384">
        <v>0</v>
      </c>
      <c r="I20" s="384">
        <v>561.79999999999995</v>
      </c>
      <c r="J20" s="405">
        <v>193</v>
      </c>
      <c r="K20" s="384">
        <v>1723.5</v>
      </c>
      <c r="L20" s="384">
        <v>725</v>
      </c>
      <c r="M20" s="384">
        <v>1922.9</v>
      </c>
      <c r="N20" s="384">
        <v>1896</v>
      </c>
      <c r="O20" s="187">
        <v>0</v>
      </c>
      <c r="P20" s="187">
        <v>0</v>
      </c>
      <c r="Q20" s="187">
        <v>0</v>
      </c>
      <c r="R20" s="187">
        <v>0</v>
      </c>
      <c r="S20" s="187">
        <v>0</v>
      </c>
      <c r="T20" s="187">
        <v>0</v>
      </c>
      <c r="U20" s="187">
        <v>0</v>
      </c>
      <c r="V20" s="187">
        <v>0</v>
      </c>
      <c r="W20" s="187">
        <v>0</v>
      </c>
      <c r="X20" s="187">
        <v>0</v>
      </c>
      <c r="Y20" s="187">
        <v>0</v>
      </c>
      <c r="Z20" s="187">
        <v>0</v>
      </c>
    </row>
    <row r="21" spans="1:26" ht="18" customHeight="1">
      <c r="A21" s="739" t="s">
        <v>720</v>
      </c>
      <c r="B21" s="188"/>
      <c r="C21" s="188"/>
      <c r="D21" s="405">
        <v>0</v>
      </c>
      <c r="E21" s="405">
        <v>1.181</v>
      </c>
      <c r="F21" s="405">
        <v>0</v>
      </c>
      <c r="G21" s="405">
        <v>0</v>
      </c>
      <c r="H21" s="384">
        <v>0</v>
      </c>
      <c r="I21" s="384">
        <v>0</v>
      </c>
      <c r="J21" s="405">
        <v>987.6</v>
      </c>
      <c r="K21" s="384">
        <v>0</v>
      </c>
      <c r="L21" s="384">
        <v>0</v>
      </c>
      <c r="M21" s="384">
        <v>0</v>
      </c>
      <c r="N21" s="384">
        <v>0</v>
      </c>
      <c r="O21" s="187">
        <v>13720.9</v>
      </c>
      <c r="P21" s="187">
        <v>1000</v>
      </c>
      <c r="Q21" s="187">
        <v>0</v>
      </c>
      <c r="R21" s="187">
        <v>0</v>
      </c>
      <c r="S21" s="187">
        <v>0</v>
      </c>
      <c r="T21" s="187">
        <v>0</v>
      </c>
      <c r="U21" s="187">
        <v>0</v>
      </c>
      <c r="V21" s="187">
        <v>0</v>
      </c>
      <c r="W21" s="187">
        <v>0</v>
      </c>
      <c r="X21" s="187">
        <v>0</v>
      </c>
      <c r="Y21" s="187">
        <v>0</v>
      </c>
      <c r="Z21" s="187">
        <v>0</v>
      </c>
    </row>
    <row r="22" spans="1:26" ht="18" customHeight="1">
      <c r="A22" s="739" t="s">
        <v>717</v>
      </c>
      <c r="B22" s="188"/>
      <c r="C22" s="188"/>
      <c r="D22" s="405">
        <v>0</v>
      </c>
      <c r="E22" s="405">
        <v>250</v>
      </c>
      <c r="F22" s="405">
        <v>1.6</v>
      </c>
      <c r="G22" s="405">
        <v>123.4</v>
      </c>
      <c r="H22" s="384">
        <v>2034.7</v>
      </c>
      <c r="I22" s="384">
        <v>1562.2</v>
      </c>
      <c r="J22" s="405">
        <v>4188.2</v>
      </c>
      <c r="K22" s="384">
        <v>7465.7</v>
      </c>
      <c r="L22" s="384">
        <v>749.3</v>
      </c>
      <c r="M22" s="384">
        <v>8818</v>
      </c>
      <c r="N22" s="384">
        <v>5477.4</v>
      </c>
      <c r="O22" s="187">
        <v>4708.7</v>
      </c>
      <c r="P22" s="187">
        <v>11248.657000000001</v>
      </c>
      <c r="Q22" s="187">
        <v>11315.441000000001</v>
      </c>
      <c r="R22" s="187">
        <v>6048.48</v>
      </c>
      <c r="S22" s="187">
        <v>2202.3870000000002</v>
      </c>
      <c r="T22" s="187">
        <v>2888.1570000000002</v>
      </c>
      <c r="U22" s="187">
        <v>2764.8634929999998</v>
      </c>
      <c r="V22" s="187">
        <v>1812.8</v>
      </c>
      <c r="W22" s="187">
        <v>1241.9000000000001</v>
      </c>
      <c r="X22" s="187">
        <v>20126</v>
      </c>
      <c r="Y22" s="187">
        <v>20904.3</v>
      </c>
      <c r="Z22" s="187">
        <v>13569.9</v>
      </c>
    </row>
    <row r="23" spans="1:26" ht="18" customHeight="1">
      <c r="A23" s="738"/>
      <c r="B23" s="401"/>
      <c r="C23" s="401"/>
      <c r="D23" s="405"/>
      <c r="E23" s="405"/>
      <c r="F23" s="405"/>
      <c r="G23" s="405"/>
      <c r="H23" s="384"/>
      <c r="I23" s="384"/>
      <c r="J23" s="187"/>
      <c r="K23" s="384"/>
      <c r="L23" s="384"/>
      <c r="M23" s="384"/>
      <c r="N23" s="384" t="s">
        <v>11</v>
      </c>
      <c r="O23" s="187" t="s">
        <v>11</v>
      </c>
      <c r="P23" s="187" t="s">
        <v>11</v>
      </c>
      <c r="Q23" s="187" t="s">
        <v>11</v>
      </c>
      <c r="R23" s="187" t="s">
        <v>11</v>
      </c>
      <c r="S23" s="187" t="s">
        <v>11</v>
      </c>
      <c r="T23" s="187" t="s">
        <v>11</v>
      </c>
      <c r="U23" s="187" t="s">
        <v>11</v>
      </c>
      <c r="V23" s="187" t="s">
        <v>11</v>
      </c>
      <c r="W23" s="187" t="s">
        <v>11</v>
      </c>
      <c r="X23" s="187" t="s">
        <v>11</v>
      </c>
      <c r="Y23" s="187" t="s">
        <v>11</v>
      </c>
      <c r="Z23" s="187" t="s">
        <v>11</v>
      </c>
    </row>
    <row r="24" spans="1:26" ht="18" customHeight="1">
      <c r="A24" s="738" t="s">
        <v>721</v>
      </c>
      <c r="B24" s="401">
        <v>2.9</v>
      </c>
      <c r="C24" s="401">
        <v>2347.5</v>
      </c>
      <c r="D24" s="402">
        <v>610</v>
      </c>
      <c r="E24" s="402">
        <v>13.353999999999999</v>
      </c>
      <c r="F24" s="402">
        <v>2219.9</v>
      </c>
      <c r="G24" s="402">
        <v>3.3</v>
      </c>
      <c r="H24" s="403">
        <v>24.6</v>
      </c>
      <c r="I24" s="403">
        <v>475.6</v>
      </c>
      <c r="J24" s="402">
        <v>16.8</v>
      </c>
      <c r="K24" s="403">
        <v>11.4</v>
      </c>
      <c r="L24" s="403">
        <v>8.1</v>
      </c>
      <c r="M24" s="403">
        <v>11.1</v>
      </c>
      <c r="N24" s="403">
        <v>3461.1</v>
      </c>
      <c r="O24" s="404">
        <v>7.5</v>
      </c>
      <c r="P24" s="404">
        <v>3239.6469999999999</v>
      </c>
      <c r="Q24" s="404">
        <v>118200.99</v>
      </c>
      <c r="R24" s="404">
        <v>16.895</v>
      </c>
      <c r="S24" s="404">
        <v>47408.399000000005</v>
      </c>
      <c r="T24" s="404">
        <v>37435.022999999994</v>
      </c>
      <c r="U24" s="404">
        <v>34231.881609999997</v>
      </c>
      <c r="V24" s="404">
        <f>V25+V26+V27</f>
        <v>5850.8540000000003</v>
      </c>
      <c r="W24" s="404">
        <f>W25+W26+W27</f>
        <v>14800</v>
      </c>
      <c r="X24" s="404">
        <f>X25+X26+X27</f>
        <v>4200</v>
      </c>
      <c r="Y24" s="404">
        <f>Y25+Y26+Y27</f>
        <v>0</v>
      </c>
      <c r="Z24" s="404">
        <f>Z25+Z26+Z27</f>
        <v>3000</v>
      </c>
    </row>
    <row r="25" spans="1:26" ht="18" customHeight="1">
      <c r="A25" s="739" t="s">
        <v>722</v>
      </c>
      <c r="B25" s="188">
        <v>2.6</v>
      </c>
      <c r="C25" s="188">
        <v>0</v>
      </c>
      <c r="D25" s="405">
        <v>0</v>
      </c>
      <c r="E25" s="405">
        <v>0</v>
      </c>
      <c r="F25" s="405">
        <v>2016.3</v>
      </c>
      <c r="G25" s="405">
        <v>0</v>
      </c>
      <c r="H25" s="384">
        <v>0</v>
      </c>
      <c r="I25" s="384">
        <v>0</v>
      </c>
      <c r="J25" s="405">
        <v>0</v>
      </c>
      <c r="K25" s="384">
        <v>0</v>
      </c>
      <c r="L25" s="384">
        <v>0</v>
      </c>
      <c r="M25" s="384">
        <v>0</v>
      </c>
      <c r="N25" s="384">
        <v>0</v>
      </c>
      <c r="O25" s="187">
        <v>0</v>
      </c>
      <c r="P25" s="187">
        <v>0</v>
      </c>
      <c r="Q25" s="187">
        <v>0</v>
      </c>
      <c r="R25" s="187">
        <v>0</v>
      </c>
      <c r="S25" s="187">
        <v>0</v>
      </c>
      <c r="T25" s="187">
        <v>0</v>
      </c>
      <c r="U25" s="187">
        <v>0</v>
      </c>
      <c r="V25" s="187">
        <v>0</v>
      </c>
      <c r="W25" s="187">
        <v>0</v>
      </c>
      <c r="X25" s="187">
        <v>0</v>
      </c>
      <c r="Y25" s="187">
        <v>0</v>
      </c>
      <c r="Z25" s="187">
        <v>0</v>
      </c>
    </row>
    <row r="26" spans="1:26" ht="18" customHeight="1">
      <c r="A26" s="739" t="s">
        <v>723</v>
      </c>
      <c r="B26" s="188"/>
      <c r="C26" s="188"/>
      <c r="D26" s="405">
        <v>0</v>
      </c>
      <c r="E26" s="405">
        <v>13.353999999999999</v>
      </c>
      <c r="F26" s="405">
        <v>3.6</v>
      </c>
      <c r="G26" s="405">
        <v>3.3</v>
      </c>
      <c r="H26" s="384">
        <v>24.6</v>
      </c>
      <c r="I26" s="384">
        <v>449.6</v>
      </c>
      <c r="J26" s="405">
        <v>16.8</v>
      </c>
      <c r="K26" s="384">
        <v>11.4</v>
      </c>
      <c r="L26" s="384">
        <v>8.1</v>
      </c>
      <c r="M26" s="384">
        <v>11.1</v>
      </c>
      <c r="N26" s="384">
        <v>3461.1</v>
      </c>
      <c r="O26" s="187">
        <v>7.5</v>
      </c>
      <c r="P26" s="187">
        <v>0</v>
      </c>
      <c r="Q26" s="187">
        <v>85.436000000000007</v>
      </c>
      <c r="R26" s="187">
        <v>16.895</v>
      </c>
      <c r="S26" s="187">
        <v>8.4</v>
      </c>
      <c r="T26" s="187">
        <v>3.1429999999999998</v>
      </c>
      <c r="U26" s="187">
        <v>0</v>
      </c>
      <c r="V26" s="187">
        <v>0.85399999999999998</v>
      </c>
      <c r="W26" s="187">
        <v>0</v>
      </c>
      <c r="X26" s="187">
        <v>0</v>
      </c>
      <c r="Y26" s="187">
        <v>0</v>
      </c>
      <c r="Z26" s="187">
        <v>0</v>
      </c>
    </row>
    <row r="27" spans="1:26" ht="18" customHeight="1">
      <c r="A27" s="739" t="s">
        <v>724</v>
      </c>
      <c r="B27" s="188">
        <v>0.3</v>
      </c>
      <c r="C27" s="188">
        <v>2347.5</v>
      </c>
      <c r="D27" s="405">
        <v>610</v>
      </c>
      <c r="E27" s="405">
        <v>0</v>
      </c>
      <c r="F27" s="405">
        <v>200</v>
      </c>
      <c r="G27" s="405">
        <v>0</v>
      </c>
      <c r="H27" s="384">
        <v>0</v>
      </c>
      <c r="I27" s="384">
        <v>26</v>
      </c>
      <c r="J27" s="405">
        <v>0</v>
      </c>
      <c r="K27" s="405">
        <v>0</v>
      </c>
      <c r="L27" s="405">
        <v>0</v>
      </c>
      <c r="M27" s="405">
        <v>0</v>
      </c>
      <c r="N27" s="405">
        <v>0</v>
      </c>
      <c r="O27" s="187">
        <v>0</v>
      </c>
      <c r="P27" s="187">
        <v>3239.6469999999999</v>
      </c>
      <c r="Q27" s="187">
        <v>118115.554</v>
      </c>
      <c r="R27" s="187">
        <v>0</v>
      </c>
      <c r="S27" s="187">
        <v>47399.999000000003</v>
      </c>
      <c r="T27" s="187">
        <v>37431.879999999997</v>
      </c>
      <c r="U27" s="187">
        <v>34231.881609999997</v>
      </c>
      <c r="V27" s="187">
        <v>5850</v>
      </c>
      <c r="W27" s="187">
        <v>14800</v>
      </c>
      <c r="X27" s="187">
        <v>4200</v>
      </c>
      <c r="Y27" s="187">
        <v>0</v>
      </c>
      <c r="Z27" s="187">
        <v>3000</v>
      </c>
    </row>
    <row r="28" spans="1:26" ht="18" customHeight="1">
      <c r="A28" s="739"/>
      <c r="B28" s="188"/>
      <c r="C28" s="188"/>
      <c r="D28" s="405"/>
      <c r="E28" s="405"/>
      <c r="F28" s="405"/>
      <c r="G28" s="405"/>
      <c r="H28" s="384"/>
      <c r="I28" s="384"/>
      <c r="J28" s="187"/>
      <c r="K28" s="187"/>
      <c r="L28" s="187"/>
      <c r="M28" s="384"/>
      <c r="N28" s="384" t="s">
        <v>11</v>
      </c>
      <c r="O28" s="187" t="s">
        <v>11</v>
      </c>
      <c r="P28" s="187" t="s">
        <v>11</v>
      </c>
      <c r="Q28" s="187" t="s">
        <v>11</v>
      </c>
      <c r="R28" s="187" t="s">
        <v>11</v>
      </c>
      <c r="S28" s="187" t="s">
        <v>11</v>
      </c>
      <c r="T28" s="187" t="s">
        <v>11</v>
      </c>
      <c r="U28" s="187" t="s">
        <v>11</v>
      </c>
      <c r="V28" s="187" t="s">
        <v>11</v>
      </c>
      <c r="W28" s="187" t="s">
        <v>11</v>
      </c>
      <c r="X28" s="187" t="s">
        <v>11</v>
      </c>
      <c r="Y28" s="187" t="s">
        <v>11</v>
      </c>
      <c r="Z28" s="187" t="s">
        <v>11</v>
      </c>
    </row>
    <row r="29" spans="1:26" ht="18" customHeight="1">
      <c r="A29" s="738" t="s">
        <v>725</v>
      </c>
      <c r="B29" s="401">
        <v>672.9</v>
      </c>
      <c r="C29" s="401">
        <v>1152.4000000000001</v>
      </c>
      <c r="D29" s="402">
        <v>1248.442</v>
      </c>
      <c r="E29" s="402">
        <v>2609.1979999999999</v>
      </c>
      <c r="F29" s="402">
        <v>1705.7</v>
      </c>
      <c r="G29" s="402">
        <v>2824.6</v>
      </c>
      <c r="H29" s="403">
        <v>4185.2</v>
      </c>
      <c r="I29" s="403">
        <v>4818.8</v>
      </c>
      <c r="J29" s="402">
        <v>9356.1</v>
      </c>
      <c r="K29" s="403">
        <v>7079.2</v>
      </c>
      <c r="L29" s="403">
        <v>11016.2</v>
      </c>
      <c r="M29" s="403">
        <v>9875.2999999999993</v>
      </c>
      <c r="N29" s="403">
        <v>8772</v>
      </c>
      <c r="O29" s="404">
        <v>12261.4</v>
      </c>
      <c r="P29" s="404">
        <v>16547.964</v>
      </c>
      <c r="Q29" s="404">
        <v>27222.386999999999</v>
      </c>
      <c r="R29" s="404">
        <v>27758.811000000002</v>
      </c>
      <c r="S29" s="404">
        <v>27739.115000000002</v>
      </c>
      <c r="T29" s="404">
        <v>35278.413</v>
      </c>
      <c r="U29" s="404">
        <v>44622.9</v>
      </c>
      <c r="V29" s="404">
        <v>44622.9</v>
      </c>
      <c r="W29" s="404">
        <v>35191.4</v>
      </c>
      <c r="X29" s="404">
        <v>31461</v>
      </c>
      <c r="Y29" s="404">
        <v>47589.599999999999</v>
      </c>
      <c r="Z29" s="404">
        <v>60970.7</v>
      </c>
    </row>
    <row r="30" spans="1:26" ht="18" customHeight="1">
      <c r="A30" s="738"/>
      <c r="B30" s="401"/>
      <c r="C30" s="401"/>
      <c r="D30" s="408"/>
      <c r="E30" s="408"/>
      <c r="F30" s="408"/>
      <c r="G30" s="408"/>
      <c r="H30" s="403"/>
      <c r="I30" s="404"/>
      <c r="J30" s="404"/>
      <c r="K30" s="404"/>
      <c r="L30" s="404"/>
      <c r="M30" s="404"/>
      <c r="N30" s="404" t="s">
        <v>11</v>
      </c>
      <c r="O30" s="404" t="s">
        <v>11</v>
      </c>
      <c r="P30" s="404"/>
      <c r="Q30" s="404" t="s">
        <v>11</v>
      </c>
      <c r="R30" s="404" t="s">
        <v>11</v>
      </c>
      <c r="S30" s="404" t="s">
        <v>11</v>
      </c>
      <c r="T30" s="404" t="s">
        <v>11</v>
      </c>
      <c r="U30" s="404" t="s">
        <v>11</v>
      </c>
      <c r="V30" s="404" t="s">
        <v>11</v>
      </c>
      <c r="W30" s="404"/>
      <c r="X30" s="404"/>
      <c r="Y30" s="404"/>
      <c r="Z30" s="404"/>
    </row>
    <row r="31" spans="1:26" ht="18" customHeight="1">
      <c r="A31" s="741" t="s">
        <v>726</v>
      </c>
      <c r="B31" s="401">
        <v>4461.8</v>
      </c>
      <c r="C31" s="401">
        <v>9583.1999999999989</v>
      </c>
      <c r="D31" s="408">
        <v>3431.8530000000001</v>
      </c>
      <c r="E31" s="408">
        <v>11778.447</v>
      </c>
      <c r="F31" s="408">
        <v>6976.1</v>
      </c>
      <c r="G31" s="408">
        <v>7852.6</v>
      </c>
      <c r="H31" s="403">
        <v>15049.6</v>
      </c>
      <c r="I31" s="404">
        <v>30260.799999999999</v>
      </c>
      <c r="J31" s="404">
        <v>32353.7</v>
      </c>
      <c r="K31" s="404">
        <v>57282.9</v>
      </c>
      <c r="L31" s="404">
        <v>52731.199999999997</v>
      </c>
      <c r="M31" s="404">
        <v>67346.2</v>
      </c>
      <c r="N31" s="404">
        <v>99303.6</v>
      </c>
      <c r="O31" s="404">
        <v>186531.3</v>
      </c>
      <c r="P31" s="404">
        <v>298265.99699999997</v>
      </c>
      <c r="Q31" s="404">
        <v>417154.60399999999</v>
      </c>
      <c r="R31" s="404">
        <v>345954.12700000004</v>
      </c>
      <c r="S31" s="404">
        <v>359074.51099999994</v>
      </c>
      <c r="T31" s="404">
        <v>368643.38</v>
      </c>
      <c r="U31" s="404">
        <v>295082.97030500002</v>
      </c>
      <c r="V31" s="404">
        <f>V29+V24+V18+V11+V4</f>
        <v>362409.391</v>
      </c>
      <c r="W31" s="404">
        <f>W29+W24+W18+W11+W4</f>
        <v>269854.3</v>
      </c>
      <c r="X31" s="404">
        <f>X29+X24+X18+X11+X4</f>
        <v>276218.90000000002</v>
      </c>
      <c r="Y31" s="404">
        <f>Y29+Y24+Y18+Y11+Y4</f>
        <v>333831.70000000007</v>
      </c>
      <c r="Z31" s="404">
        <f>Z29+Z24+Z18+Z11+Z4</f>
        <v>320753</v>
      </c>
    </row>
    <row r="32" spans="1:26" ht="18" customHeight="1">
      <c r="A32" s="738"/>
      <c r="B32" s="401"/>
      <c r="C32" s="401"/>
      <c r="D32" s="409"/>
      <c r="E32" s="409"/>
      <c r="F32" s="409"/>
      <c r="G32" s="409"/>
      <c r="H32" s="384"/>
      <c r="I32" s="187"/>
      <c r="J32" s="187"/>
      <c r="K32" s="187"/>
      <c r="L32" s="187"/>
      <c r="M32" s="187"/>
      <c r="N32" s="187" t="s">
        <v>11</v>
      </c>
      <c r="O32" s="187"/>
      <c r="P32" s="187"/>
      <c r="Q32" s="187" t="s">
        <v>11</v>
      </c>
      <c r="R32" s="187" t="s">
        <v>11</v>
      </c>
      <c r="S32" s="410"/>
      <c r="T32" s="410"/>
      <c r="U32" s="410"/>
      <c r="V32" s="410"/>
      <c r="W32" s="410"/>
      <c r="X32" s="410"/>
      <c r="Y32" s="410"/>
      <c r="Z32" s="410"/>
    </row>
    <row r="33" spans="1:26" ht="18" customHeight="1">
      <c r="A33" s="742" t="s">
        <v>727</v>
      </c>
      <c r="B33" s="407"/>
      <c r="C33" s="407"/>
      <c r="D33" s="409"/>
      <c r="E33" s="409"/>
      <c r="F33" s="409"/>
      <c r="G33" s="409"/>
      <c r="H33" s="384"/>
      <c r="I33" s="187"/>
      <c r="J33" s="187"/>
      <c r="K33" s="187"/>
      <c r="L33" s="187"/>
      <c r="M33" s="187"/>
      <c r="N33" s="187" t="s">
        <v>11</v>
      </c>
      <c r="O33" s="187" t="s">
        <v>11</v>
      </c>
      <c r="P33" s="187"/>
      <c r="Q33" s="187" t="s">
        <v>11</v>
      </c>
      <c r="R33" s="187"/>
      <c r="S33" s="187" t="s">
        <v>11</v>
      </c>
      <c r="T33" s="187" t="s">
        <v>11</v>
      </c>
      <c r="U33" s="187" t="s">
        <v>11</v>
      </c>
      <c r="V33" s="187" t="s">
        <v>11</v>
      </c>
      <c r="W33" s="187" t="s">
        <v>11</v>
      </c>
      <c r="X33" s="187" t="s">
        <v>11</v>
      </c>
      <c r="Y33" s="187" t="s">
        <v>11</v>
      </c>
      <c r="Z33" s="187" t="s">
        <v>11</v>
      </c>
    </row>
    <row r="34" spans="1:26" s="411" customFormat="1" ht="18" customHeight="1">
      <c r="A34" s="742" t="s">
        <v>728</v>
      </c>
      <c r="B34" s="407"/>
      <c r="C34" s="407"/>
      <c r="D34" s="408">
        <v>12190.065000000001</v>
      </c>
      <c r="E34" s="408">
        <v>32426.944</v>
      </c>
      <c r="F34" s="408">
        <v>35010.9</v>
      </c>
      <c r="G34" s="408">
        <v>59098.5</v>
      </c>
      <c r="H34" s="403">
        <v>89336.4</v>
      </c>
      <c r="I34" s="404">
        <v>126802.3</v>
      </c>
      <c r="J34" s="402">
        <v>128995.6</v>
      </c>
      <c r="K34" s="404">
        <v>30559.9</v>
      </c>
      <c r="L34" s="404">
        <v>116192.9</v>
      </c>
      <c r="M34" s="404">
        <v>113051.1</v>
      </c>
      <c r="N34" s="404">
        <v>32612.6</v>
      </c>
      <c r="O34" s="404">
        <v>77291.600000000006</v>
      </c>
      <c r="P34" s="404">
        <v>228435.495</v>
      </c>
      <c r="Q34" s="404">
        <v>465618.09600000002</v>
      </c>
      <c r="R34" s="404">
        <v>109863.97899999999</v>
      </c>
      <c r="S34" s="404">
        <v>111975.27</v>
      </c>
      <c r="T34" s="404">
        <v>101479.348</v>
      </c>
      <c r="U34" s="404">
        <v>72796.643100999994</v>
      </c>
      <c r="V34" s="404">
        <f>V35+V36+V37+V38+V39</f>
        <v>60271.021999999997</v>
      </c>
      <c r="W34" s="404">
        <f>W35+W36+W37+W38+W39</f>
        <v>63926.6</v>
      </c>
      <c r="X34" s="404">
        <f>X35+X36+X37+X38+X39</f>
        <v>89945.1</v>
      </c>
      <c r="Y34" s="404">
        <f>Y35+Y36+Y37+Y38+Y39</f>
        <v>74205.7</v>
      </c>
      <c r="Z34" s="404">
        <f>Z35+Z36+Z37+Z38+Z39</f>
        <v>106713.2</v>
      </c>
    </row>
    <row r="35" spans="1:26" ht="18" customHeight="1">
      <c r="A35" s="739" t="s">
        <v>729</v>
      </c>
      <c r="B35" s="188"/>
      <c r="C35" s="188"/>
      <c r="D35" s="409">
        <v>0</v>
      </c>
      <c r="E35" s="409">
        <v>0</v>
      </c>
      <c r="F35" s="409">
        <v>44.2</v>
      </c>
      <c r="G35" s="409">
        <v>1</v>
      </c>
      <c r="H35" s="384">
        <v>15734.5</v>
      </c>
      <c r="I35" s="187">
        <v>0</v>
      </c>
      <c r="J35" s="409">
        <v>0</v>
      </c>
      <c r="K35" s="187">
        <v>1228.4000000000001</v>
      </c>
      <c r="L35" s="187">
        <v>0</v>
      </c>
      <c r="M35" s="187">
        <v>0</v>
      </c>
      <c r="N35" s="187">
        <v>0</v>
      </c>
      <c r="O35" s="187">
        <v>6083.3</v>
      </c>
      <c r="P35" s="187">
        <v>0</v>
      </c>
      <c r="Q35" s="187">
        <v>10500</v>
      </c>
      <c r="R35" s="187">
        <v>0</v>
      </c>
      <c r="S35" s="187">
        <v>0</v>
      </c>
      <c r="T35" s="187">
        <v>0</v>
      </c>
      <c r="U35" s="187">
        <v>3999.6928309999998</v>
      </c>
      <c r="V35" s="187">
        <v>0</v>
      </c>
      <c r="W35" s="187">
        <v>0</v>
      </c>
      <c r="X35" s="187">
        <v>0</v>
      </c>
      <c r="Y35" s="187">
        <v>5850</v>
      </c>
      <c r="Z35" s="187">
        <v>6600</v>
      </c>
    </row>
    <row r="36" spans="1:26" ht="18" customHeight="1">
      <c r="A36" s="739" t="s">
        <v>730</v>
      </c>
      <c r="B36" s="188"/>
      <c r="C36" s="188"/>
      <c r="D36" s="409">
        <v>7900.9660000000003</v>
      </c>
      <c r="E36" s="409">
        <v>27417.606</v>
      </c>
      <c r="F36" s="409">
        <v>15651.4</v>
      </c>
      <c r="G36" s="409">
        <v>22079.7</v>
      </c>
      <c r="H36" s="384">
        <v>43700</v>
      </c>
      <c r="I36" s="187">
        <v>55667.8</v>
      </c>
      <c r="J36" s="409">
        <v>61235.8</v>
      </c>
      <c r="K36" s="187">
        <v>20489.3</v>
      </c>
      <c r="L36" s="187">
        <v>63976.5</v>
      </c>
      <c r="M36" s="187">
        <v>55384.2</v>
      </c>
      <c r="N36" s="187">
        <v>3627.3</v>
      </c>
      <c r="O36" s="187">
        <v>15700</v>
      </c>
      <c r="P36" s="187">
        <v>149445.859</v>
      </c>
      <c r="Q36" s="187">
        <v>0</v>
      </c>
      <c r="R36" s="187">
        <v>64750</v>
      </c>
      <c r="S36" s="187">
        <v>79820</v>
      </c>
      <c r="T36" s="187">
        <v>75748</v>
      </c>
      <c r="U36" s="187">
        <v>61901.092042999997</v>
      </c>
      <c r="V36" s="187">
        <v>25009.901999999998</v>
      </c>
      <c r="W36" s="187">
        <v>20324</v>
      </c>
      <c r="X36" s="187">
        <v>25544</v>
      </c>
      <c r="Y36" s="187">
        <v>13230</v>
      </c>
      <c r="Z36" s="187">
        <v>66425</v>
      </c>
    </row>
    <row r="37" spans="1:26" ht="18" customHeight="1">
      <c r="A37" s="739" t="s">
        <v>731</v>
      </c>
      <c r="B37" s="188"/>
      <c r="C37" s="188"/>
      <c r="D37" s="409">
        <v>0</v>
      </c>
      <c r="E37" s="409">
        <v>0</v>
      </c>
      <c r="F37" s="409">
        <v>0</v>
      </c>
      <c r="G37" s="409">
        <v>1005</v>
      </c>
      <c r="H37" s="384">
        <v>750</v>
      </c>
      <c r="I37" s="187">
        <v>1632</v>
      </c>
      <c r="J37" s="409">
        <v>0</v>
      </c>
      <c r="K37" s="187">
        <v>6403</v>
      </c>
      <c r="L37" s="187">
        <v>15.5</v>
      </c>
      <c r="M37" s="187">
        <v>141</v>
      </c>
      <c r="N37" s="187">
        <v>11689.7</v>
      </c>
      <c r="O37" s="187">
        <v>0</v>
      </c>
      <c r="P37" s="187">
        <v>0</v>
      </c>
      <c r="Q37" s="187">
        <v>0</v>
      </c>
      <c r="R37" s="187">
        <v>0</v>
      </c>
      <c r="S37" s="187">
        <v>0</v>
      </c>
      <c r="T37" s="187">
        <v>0</v>
      </c>
      <c r="U37" s="187">
        <v>0</v>
      </c>
      <c r="V37" s="187">
        <v>0</v>
      </c>
      <c r="W37" s="187">
        <v>0</v>
      </c>
      <c r="X37" s="187">
        <v>0</v>
      </c>
      <c r="Y37" s="187">
        <v>0</v>
      </c>
      <c r="Z37" s="187">
        <v>0</v>
      </c>
    </row>
    <row r="38" spans="1:26" ht="18" customHeight="1">
      <c r="A38" s="739" t="s">
        <v>732</v>
      </c>
      <c r="B38" s="188"/>
      <c r="C38" s="188"/>
      <c r="D38" s="409"/>
      <c r="E38" s="409">
        <v>5009.3379999999997</v>
      </c>
      <c r="F38" s="409">
        <v>0</v>
      </c>
      <c r="G38" s="409">
        <v>575.79999999999995</v>
      </c>
      <c r="H38" s="384">
        <v>0</v>
      </c>
      <c r="I38" s="187">
        <v>0</v>
      </c>
      <c r="J38" s="409">
        <v>0</v>
      </c>
      <c r="K38" s="187">
        <v>0</v>
      </c>
      <c r="L38" s="187">
        <v>5660.5</v>
      </c>
      <c r="M38" s="187">
        <v>1372.4</v>
      </c>
      <c r="N38" s="187">
        <v>0</v>
      </c>
      <c r="O38" s="187">
        <v>0</v>
      </c>
      <c r="P38" s="187">
        <v>0</v>
      </c>
      <c r="Q38" s="187">
        <v>414525</v>
      </c>
      <c r="R38" s="187">
        <v>0</v>
      </c>
      <c r="S38" s="187">
        <v>0</v>
      </c>
      <c r="T38" s="187">
        <v>0</v>
      </c>
      <c r="U38" s="187">
        <v>0</v>
      </c>
      <c r="V38" s="187">
        <v>0</v>
      </c>
      <c r="W38" s="187">
        <v>0</v>
      </c>
      <c r="X38" s="187">
        <v>0</v>
      </c>
      <c r="Y38" s="187">
        <v>0</v>
      </c>
      <c r="Z38" s="187">
        <v>0</v>
      </c>
    </row>
    <row r="39" spans="1:26" ht="18" customHeight="1" thickBot="1">
      <c r="A39" s="743" t="s">
        <v>733</v>
      </c>
      <c r="B39" s="412"/>
      <c r="C39" s="412"/>
      <c r="D39" s="413">
        <v>4289.0990000000002</v>
      </c>
      <c r="E39" s="413">
        <v>0</v>
      </c>
      <c r="F39" s="413">
        <v>19315.3</v>
      </c>
      <c r="G39" s="413">
        <v>35437</v>
      </c>
      <c r="H39" s="414">
        <v>29151.7</v>
      </c>
      <c r="I39" s="189">
        <v>69502.5</v>
      </c>
      <c r="J39" s="413">
        <v>67759.7</v>
      </c>
      <c r="K39" s="189">
        <v>2439.1999999999998</v>
      </c>
      <c r="L39" s="189">
        <v>46540.4</v>
      </c>
      <c r="M39" s="189">
        <v>56153.5</v>
      </c>
      <c r="N39" s="189">
        <v>17295.599999999999</v>
      </c>
      <c r="O39" s="189">
        <v>55508.3</v>
      </c>
      <c r="P39" s="189">
        <v>78989.635999999999</v>
      </c>
      <c r="Q39" s="189">
        <v>40593.095999999998</v>
      </c>
      <c r="R39" s="189">
        <v>45113.978999999999</v>
      </c>
      <c r="S39" s="189">
        <v>32155.27</v>
      </c>
      <c r="T39" s="189">
        <v>25731.348000000002</v>
      </c>
      <c r="U39" s="189">
        <v>6895.8582269999997</v>
      </c>
      <c r="V39" s="189">
        <v>35261.120000000003</v>
      </c>
      <c r="W39" s="189">
        <v>43602.6</v>
      </c>
      <c r="X39" s="189">
        <v>64401.1</v>
      </c>
      <c r="Y39" s="189">
        <v>55125.7</v>
      </c>
      <c r="Z39" s="189">
        <v>33688.199999999997</v>
      </c>
    </row>
    <row r="40" spans="1:26" s="429" customFormat="1" ht="18" customHeight="1">
      <c r="A40" s="536" t="s">
        <v>58</v>
      </c>
      <c r="B40" s="428"/>
      <c r="C40" s="428"/>
      <c r="D40" s="1108"/>
      <c r="E40" s="1109"/>
      <c r="F40" s="1109"/>
      <c r="G40" s="1109"/>
      <c r="H40" s="1109"/>
      <c r="I40" s="1109"/>
      <c r="J40" s="1109"/>
      <c r="K40" s="1109"/>
      <c r="O40" s="1110"/>
    </row>
    <row r="41" spans="1:26" s="429" customFormat="1" ht="18" customHeight="1">
      <c r="A41" s="688" t="s">
        <v>1072</v>
      </c>
      <c r="B41" s="428"/>
      <c r="C41" s="428"/>
      <c r="D41" s="1111"/>
      <c r="E41" s="1111"/>
      <c r="F41" s="1112"/>
      <c r="G41" s="1112"/>
      <c r="H41" s="1113"/>
      <c r="I41" s="1114"/>
      <c r="J41" s="1114"/>
      <c r="K41" s="1114"/>
      <c r="L41" s="1114"/>
      <c r="M41" s="1114"/>
      <c r="N41" s="1114"/>
    </row>
    <row r="42" spans="1:26" s="430" customFormat="1" ht="18" customHeight="1">
      <c r="B42" s="1115"/>
      <c r="C42" s="1115"/>
      <c r="D42" s="1116"/>
      <c r="E42" s="1117"/>
      <c r="F42" s="1117"/>
      <c r="G42" s="1117"/>
      <c r="H42" s="1117"/>
      <c r="I42" s="1117"/>
      <c r="J42" s="1117"/>
      <c r="K42" s="1117"/>
    </row>
    <row r="43" spans="1:26" ht="18" customHeight="1"/>
  </sheetData>
  <mergeCells count="2">
    <mergeCell ref="S2:V2"/>
    <mergeCell ref="W2:Z2"/>
  </mergeCells>
  <pageMargins left="1.1811023622047201" right="0" top="0.55118110236220497" bottom="0.31496062992126" header="0.39370078740157499" footer="0"/>
  <pageSetup paperSize="9" scale="44" fitToWidth="3" fitToHeight="3" orientation="landscape" r:id="rId1"/>
  <headerFooter alignWithMargins="0"/>
  <colBreaks count="1" manualBreakCount="1">
    <brk id="18" max="41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22"/>
  <sheetViews>
    <sheetView view="pageBreakPreview" zoomScaleNormal="75" zoomScaleSheetLayoutView="100" workbookViewId="0">
      <pane xSplit="1" ySplit="3" topLeftCell="B4" activePane="bottomRight" state="frozen"/>
      <selection sqref="A1:H1"/>
      <selection pane="topRight" sqref="A1:H1"/>
      <selection pane="bottomLeft" sqref="A1:H1"/>
      <selection pane="bottomRight" activeCell="B4" sqref="B4"/>
    </sheetView>
  </sheetViews>
  <sheetFormatPr defaultRowHeight="14.25"/>
  <cols>
    <col min="1" max="1" width="46.28515625" style="40" customWidth="1"/>
    <col min="2" max="2" width="8.140625" style="40" bestFit="1" customWidth="1"/>
    <col min="3" max="9" width="13.42578125" style="40" customWidth="1"/>
    <col min="10" max="10" width="8.140625" style="40" bestFit="1" customWidth="1"/>
    <col min="11" max="11" width="13.42578125" style="40" customWidth="1"/>
    <col min="12" max="13" width="9.5703125" style="40" bestFit="1" customWidth="1"/>
    <col min="14" max="14" width="8.140625" style="40" bestFit="1" customWidth="1"/>
    <col min="15" max="17" width="9.5703125" style="40" bestFit="1" customWidth="1"/>
    <col min="18" max="19" width="10.7109375" style="40" bestFit="1" customWidth="1"/>
    <col min="20" max="20" width="9.85546875" style="40" bestFit="1" customWidth="1"/>
    <col min="21" max="21" width="8.140625" style="40" bestFit="1" customWidth="1"/>
    <col min="22" max="22" width="12.85546875" style="40" customWidth="1"/>
    <col min="23" max="30" width="9.85546875" style="40" bestFit="1" customWidth="1"/>
    <col min="31" max="251" width="9.140625" style="40"/>
    <col min="252" max="252" width="43.42578125" style="40" customWidth="1"/>
    <col min="253" max="253" width="8.140625" style="40" bestFit="1" customWidth="1"/>
    <col min="254" max="258" width="12.28515625" style="40" bestFit="1" customWidth="1"/>
    <col min="259" max="260" width="8.42578125" style="40" bestFit="1" customWidth="1"/>
    <col min="261" max="261" width="9.5703125" style="40" bestFit="1" customWidth="1"/>
    <col min="262" max="262" width="43.42578125" style="40" customWidth="1"/>
    <col min="263" max="263" width="8.140625" style="40" bestFit="1" customWidth="1"/>
    <col min="264" max="266" width="9.5703125" style="40" bestFit="1" customWidth="1"/>
    <col min="267" max="267" width="8.140625" style="40" bestFit="1" customWidth="1"/>
    <col min="268" max="269" width="9.5703125" style="40" bestFit="1" customWidth="1"/>
    <col min="270" max="271" width="10.7109375" style="40" bestFit="1" customWidth="1"/>
    <col min="272" max="272" width="9.85546875" style="40" bestFit="1" customWidth="1"/>
    <col min="273" max="273" width="43.42578125" style="40" customWidth="1"/>
    <col min="274" max="274" width="8.140625" style="40" bestFit="1" customWidth="1"/>
    <col min="275" max="286" width="9.85546875" style="40" bestFit="1" customWidth="1"/>
    <col min="287" max="507" width="9.140625" style="40"/>
    <col min="508" max="508" width="43.42578125" style="40" customWidth="1"/>
    <col min="509" max="509" width="8.140625" style="40" bestFit="1" customWidth="1"/>
    <col min="510" max="514" width="12.28515625" style="40" bestFit="1" customWidth="1"/>
    <col min="515" max="516" width="8.42578125" style="40" bestFit="1" customWidth="1"/>
    <col min="517" max="517" width="9.5703125" style="40" bestFit="1" customWidth="1"/>
    <col min="518" max="518" width="43.42578125" style="40" customWidth="1"/>
    <col min="519" max="519" width="8.140625" style="40" bestFit="1" customWidth="1"/>
    <col min="520" max="522" width="9.5703125" style="40" bestFit="1" customWidth="1"/>
    <col min="523" max="523" width="8.140625" style="40" bestFit="1" customWidth="1"/>
    <col min="524" max="525" width="9.5703125" style="40" bestFit="1" customWidth="1"/>
    <col min="526" max="527" width="10.7109375" style="40" bestFit="1" customWidth="1"/>
    <col min="528" max="528" width="9.85546875" style="40" bestFit="1" customWidth="1"/>
    <col min="529" max="529" width="43.42578125" style="40" customWidth="1"/>
    <col min="530" max="530" width="8.140625" style="40" bestFit="1" customWidth="1"/>
    <col min="531" max="542" width="9.85546875" style="40" bestFit="1" customWidth="1"/>
    <col min="543" max="763" width="9.140625" style="40"/>
    <col min="764" max="764" width="43.42578125" style="40" customWidth="1"/>
    <col min="765" max="765" width="8.140625" style="40" bestFit="1" customWidth="1"/>
    <col min="766" max="770" width="12.28515625" style="40" bestFit="1" customWidth="1"/>
    <col min="771" max="772" width="8.42578125" style="40" bestFit="1" customWidth="1"/>
    <col min="773" max="773" width="9.5703125" style="40" bestFit="1" customWidth="1"/>
    <col min="774" max="774" width="43.42578125" style="40" customWidth="1"/>
    <col min="775" max="775" width="8.140625" style="40" bestFit="1" customWidth="1"/>
    <col min="776" max="778" width="9.5703125" style="40" bestFit="1" customWidth="1"/>
    <col min="779" max="779" width="8.140625" style="40" bestFit="1" customWidth="1"/>
    <col min="780" max="781" width="9.5703125" style="40" bestFit="1" customWidth="1"/>
    <col min="782" max="783" width="10.7109375" style="40" bestFit="1" customWidth="1"/>
    <col min="784" max="784" width="9.85546875" style="40" bestFit="1" customWidth="1"/>
    <col min="785" max="785" width="43.42578125" style="40" customWidth="1"/>
    <col min="786" max="786" width="8.140625" style="40" bestFit="1" customWidth="1"/>
    <col min="787" max="798" width="9.85546875" style="40" bestFit="1" customWidth="1"/>
    <col min="799" max="1019" width="9.140625" style="40"/>
    <col min="1020" max="1020" width="43.42578125" style="40" customWidth="1"/>
    <col min="1021" max="1021" width="8.140625" style="40" bestFit="1" customWidth="1"/>
    <col min="1022" max="1026" width="12.28515625" style="40" bestFit="1" customWidth="1"/>
    <col min="1027" max="1028" width="8.42578125" style="40" bestFit="1" customWidth="1"/>
    <col min="1029" max="1029" width="9.5703125" style="40" bestFit="1" customWidth="1"/>
    <col min="1030" max="1030" width="43.42578125" style="40" customWidth="1"/>
    <col min="1031" max="1031" width="8.140625" style="40" bestFit="1" customWidth="1"/>
    <col min="1032" max="1034" width="9.5703125" style="40" bestFit="1" customWidth="1"/>
    <col min="1035" max="1035" width="8.140625" style="40" bestFit="1" customWidth="1"/>
    <col min="1036" max="1037" width="9.5703125" style="40" bestFit="1" customWidth="1"/>
    <col min="1038" max="1039" width="10.7109375" style="40" bestFit="1" customWidth="1"/>
    <col min="1040" max="1040" width="9.85546875" style="40" bestFit="1" customWidth="1"/>
    <col min="1041" max="1041" width="43.42578125" style="40" customWidth="1"/>
    <col min="1042" max="1042" width="8.140625" style="40" bestFit="1" customWidth="1"/>
    <col min="1043" max="1054" width="9.85546875" style="40" bestFit="1" customWidth="1"/>
    <col min="1055" max="1275" width="9.140625" style="40"/>
    <col min="1276" max="1276" width="43.42578125" style="40" customWidth="1"/>
    <col min="1277" max="1277" width="8.140625" style="40" bestFit="1" customWidth="1"/>
    <col min="1278" max="1282" width="12.28515625" style="40" bestFit="1" customWidth="1"/>
    <col min="1283" max="1284" width="8.42578125" style="40" bestFit="1" customWidth="1"/>
    <col min="1285" max="1285" width="9.5703125" style="40" bestFit="1" customWidth="1"/>
    <col min="1286" max="1286" width="43.42578125" style="40" customWidth="1"/>
    <col min="1287" max="1287" width="8.140625" style="40" bestFit="1" customWidth="1"/>
    <col min="1288" max="1290" width="9.5703125" style="40" bestFit="1" customWidth="1"/>
    <col min="1291" max="1291" width="8.140625" style="40" bestFit="1" customWidth="1"/>
    <col min="1292" max="1293" width="9.5703125" style="40" bestFit="1" customWidth="1"/>
    <col min="1294" max="1295" width="10.7109375" style="40" bestFit="1" customWidth="1"/>
    <col min="1296" max="1296" width="9.85546875" style="40" bestFit="1" customWidth="1"/>
    <col min="1297" max="1297" width="43.42578125" style="40" customWidth="1"/>
    <col min="1298" max="1298" width="8.140625" style="40" bestFit="1" customWidth="1"/>
    <col min="1299" max="1310" width="9.85546875" style="40" bestFit="1" customWidth="1"/>
    <col min="1311" max="1531" width="9.140625" style="40"/>
    <col min="1532" max="1532" width="43.42578125" style="40" customWidth="1"/>
    <col min="1533" max="1533" width="8.140625" style="40" bestFit="1" customWidth="1"/>
    <col min="1534" max="1538" width="12.28515625" style="40" bestFit="1" customWidth="1"/>
    <col min="1539" max="1540" width="8.42578125" style="40" bestFit="1" customWidth="1"/>
    <col min="1541" max="1541" width="9.5703125" style="40" bestFit="1" customWidth="1"/>
    <col min="1542" max="1542" width="43.42578125" style="40" customWidth="1"/>
    <col min="1543" max="1543" width="8.140625" style="40" bestFit="1" customWidth="1"/>
    <col min="1544" max="1546" width="9.5703125" style="40" bestFit="1" customWidth="1"/>
    <col min="1547" max="1547" width="8.140625" style="40" bestFit="1" customWidth="1"/>
    <col min="1548" max="1549" width="9.5703125" style="40" bestFit="1" customWidth="1"/>
    <col min="1550" max="1551" width="10.7109375" style="40" bestFit="1" customWidth="1"/>
    <col min="1552" max="1552" width="9.85546875" style="40" bestFit="1" customWidth="1"/>
    <col min="1553" max="1553" width="43.42578125" style="40" customWidth="1"/>
    <col min="1554" max="1554" width="8.140625" style="40" bestFit="1" customWidth="1"/>
    <col min="1555" max="1566" width="9.85546875" style="40" bestFit="1" customWidth="1"/>
    <col min="1567" max="1787" width="9.140625" style="40"/>
    <col min="1788" max="1788" width="43.42578125" style="40" customWidth="1"/>
    <col min="1789" max="1789" width="8.140625" style="40" bestFit="1" customWidth="1"/>
    <col min="1790" max="1794" width="12.28515625" style="40" bestFit="1" customWidth="1"/>
    <col min="1795" max="1796" width="8.42578125" style="40" bestFit="1" customWidth="1"/>
    <col min="1797" max="1797" width="9.5703125" style="40" bestFit="1" customWidth="1"/>
    <col min="1798" max="1798" width="43.42578125" style="40" customWidth="1"/>
    <col min="1799" max="1799" width="8.140625" style="40" bestFit="1" customWidth="1"/>
    <col min="1800" max="1802" width="9.5703125" style="40" bestFit="1" customWidth="1"/>
    <col min="1803" max="1803" width="8.140625" style="40" bestFit="1" customWidth="1"/>
    <col min="1804" max="1805" width="9.5703125" style="40" bestFit="1" customWidth="1"/>
    <col min="1806" max="1807" width="10.7109375" style="40" bestFit="1" customWidth="1"/>
    <col min="1808" max="1808" width="9.85546875" style="40" bestFit="1" customWidth="1"/>
    <col min="1809" max="1809" width="43.42578125" style="40" customWidth="1"/>
    <col min="1810" max="1810" width="8.140625" style="40" bestFit="1" customWidth="1"/>
    <col min="1811" max="1822" width="9.85546875" style="40" bestFit="1" customWidth="1"/>
    <col min="1823" max="2043" width="9.140625" style="40"/>
    <col min="2044" max="2044" width="43.42578125" style="40" customWidth="1"/>
    <col min="2045" max="2045" width="8.140625" style="40" bestFit="1" customWidth="1"/>
    <col min="2046" max="2050" width="12.28515625" style="40" bestFit="1" customWidth="1"/>
    <col min="2051" max="2052" width="8.42578125" style="40" bestFit="1" customWidth="1"/>
    <col min="2053" max="2053" width="9.5703125" style="40" bestFit="1" customWidth="1"/>
    <col min="2054" max="2054" width="43.42578125" style="40" customWidth="1"/>
    <col min="2055" max="2055" width="8.140625" style="40" bestFit="1" customWidth="1"/>
    <col min="2056" max="2058" width="9.5703125" style="40" bestFit="1" customWidth="1"/>
    <col min="2059" max="2059" width="8.140625" style="40" bestFit="1" customWidth="1"/>
    <col min="2060" max="2061" width="9.5703125" style="40" bestFit="1" customWidth="1"/>
    <col min="2062" max="2063" width="10.7109375" style="40" bestFit="1" customWidth="1"/>
    <col min="2064" max="2064" width="9.85546875" style="40" bestFit="1" customWidth="1"/>
    <col min="2065" max="2065" width="43.42578125" style="40" customWidth="1"/>
    <col min="2066" max="2066" width="8.140625" style="40" bestFit="1" customWidth="1"/>
    <col min="2067" max="2078" width="9.85546875" style="40" bestFit="1" customWidth="1"/>
    <col min="2079" max="2299" width="9.140625" style="40"/>
    <col min="2300" max="2300" width="43.42578125" style="40" customWidth="1"/>
    <col min="2301" max="2301" width="8.140625" style="40" bestFit="1" customWidth="1"/>
    <col min="2302" max="2306" width="12.28515625" style="40" bestFit="1" customWidth="1"/>
    <col min="2307" max="2308" width="8.42578125" style="40" bestFit="1" customWidth="1"/>
    <col min="2309" max="2309" width="9.5703125" style="40" bestFit="1" customWidth="1"/>
    <col min="2310" max="2310" width="43.42578125" style="40" customWidth="1"/>
    <col min="2311" max="2311" width="8.140625" style="40" bestFit="1" customWidth="1"/>
    <col min="2312" max="2314" width="9.5703125" style="40" bestFit="1" customWidth="1"/>
    <col min="2315" max="2315" width="8.140625" style="40" bestFit="1" customWidth="1"/>
    <col min="2316" max="2317" width="9.5703125" style="40" bestFit="1" customWidth="1"/>
    <col min="2318" max="2319" width="10.7109375" style="40" bestFit="1" customWidth="1"/>
    <col min="2320" max="2320" width="9.85546875" style="40" bestFit="1" customWidth="1"/>
    <col min="2321" max="2321" width="43.42578125" style="40" customWidth="1"/>
    <col min="2322" max="2322" width="8.140625" style="40" bestFit="1" customWidth="1"/>
    <col min="2323" max="2334" width="9.85546875" style="40" bestFit="1" customWidth="1"/>
    <col min="2335" max="2555" width="9.140625" style="40"/>
    <col min="2556" max="2556" width="43.42578125" style="40" customWidth="1"/>
    <col min="2557" max="2557" width="8.140625" style="40" bestFit="1" customWidth="1"/>
    <col min="2558" max="2562" width="12.28515625" style="40" bestFit="1" customWidth="1"/>
    <col min="2563" max="2564" width="8.42578125" style="40" bestFit="1" customWidth="1"/>
    <col min="2565" max="2565" width="9.5703125" style="40" bestFit="1" customWidth="1"/>
    <col min="2566" max="2566" width="43.42578125" style="40" customWidth="1"/>
    <col min="2567" max="2567" width="8.140625" style="40" bestFit="1" customWidth="1"/>
    <col min="2568" max="2570" width="9.5703125" style="40" bestFit="1" customWidth="1"/>
    <col min="2571" max="2571" width="8.140625" style="40" bestFit="1" customWidth="1"/>
    <col min="2572" max="2573" width="9.5703125" style="40" bestFit="1" customWidth="1"/>
    <col min="2574" max="2575" width="10.7109375" style="40" bestFit="1" customWidth="1"/>
    <col min="2576" max="2576" width="9.85546875" style="40" bestFit="1" customWidth="1"/>
    <col min="2577" max="2577" width="43.42578125" style="40" customWidth="1"/>
    <col min="2578" max="2578" width="8.140625" style="40" bestFit="1" customWidth="1"/>
    <col min="2579" max="2590" width="9.85546875" style="40" bestFit="1" customWidth="1"/>
    <col min="2591" max="2811" width="9.140625" style="40"/>
    <col min="2812" max="2812" width="43.42578125" style="40" customWidth="1"/>
    <col min="2813" max="2813" width="8.140625" style="40" bestFit="1" customWidth="1"/>
    <col min="2814" max="2818" width="12.28515625" style="40" bestFit="1" customWidth="1"/>
    <col min="2819" max="2820" width="8.42578125" style="40" bestFit="1" customWidth="1"/>
    <col min="2821" max="2821" width="9.5703125" style="40" bestFit="1" customWidth="1"/>
    <col min="2822" max="2822" width="43.42578125" style="40" customWidth="1"/>
    <col min="2823" max="2823" width="8.140625" style="40" bestFit="1" customWidth="1"/>
    <col min="2824" max="2826" width="9.5703125" style="40" bestFit="1" customWidth="1"/>
    <col min="2827" max="2827" width="8.140625" style="40" bestFit="1" customWidth="1"/>
    <col min="2828" max="2829" width="9.5703125" style="40" bestFit="1" customWidth="1"/>
    <col min="2830" max="2831" width="10.7109375" style="40" bestFit="1" customWidth="1"/>
    <col min="2832" max="2832" width="9.85546875" style="40" bestFit="1" customWidth="1"/>
    <col min="2833" max="2833" width="43.42578125" style="40" customWidth="1"/>
    <col min="2834" max="2834" width="8.140625" style="40" bestFit="1" customWidth="1"/>
    <col min="2835" max="2846" width="9.85546875" style="40" bestFit="1" customWidth="1"/>
    <col min="2847" max="3067" width="9.140625" style="40"/>
    <col min="3068" max="3068" width="43.42578125" style="40" customWidth="1"/>
    <col min="3069" max="3069" width="8.140625" style="40" bestFit="1" customWidth="1"/>
    <col min="3070" max="3074" width="12.28515625" style="40" bestFit="1" customWidth="1"/>
    <col min="3075" max="3076" width="8.42578125" style="40" bestFit="1" customWidth="1"/>
    <col min="3077" max="3077" width="9.5703125" style="40" bestFit="1" customWidth="1"/>
    <col min="3078" max="3078" width="43.42578125" style="40" customWidth="1"/>
    <col min="3079" max="3079" width="8.140625" style="40" bestFit="1" customWidth="1"/>
    <col min="3080" max="3082" width="9.5703125" style="40" bestFit="1" customWidth="1"/>
    <col min="3083" max="3083" width="8.140625" style="40" bestFit="1" customWidth="1"/>
    <col min="3084" max="3085" width="9.5703125" style="40" bestFit="1" customWidth="1"/>
    <col min="3086" max="3087" width="10.7109375" style="40" bestFit="1" customWidth="1"/>
    <col min="3088" max="3088" width="9.85546875" style="40" bestFit="1" customWidth="1"/>
    <col min="3089" max="3089" width="43.42578125" style="40" customWidth="1"/>
    <col min="3090" max="3090" width="8.140625" style="40" bestFit="1" customWidth="1"/>
    <col min="3091" max="3102" width="9.85546875" style="40" bestFit="1" customWidth="1"/>
    <col min="3103" max="3323" width="9.140625" style="40"/>
    <col min="3324" max="3324" width="43.42578125" style="40" customWidth="1"/>
    <col min="3325" max="3325" width="8.140625" style="40" bestFit="1" customWidth="1"/>
    <col min="3326" max="3330" width="12.28515625" style="40" bestFit="1" customWidth="1"/>
    <col min="3331" max="3332" width="8.42578125" style="40" bestFit="1" customWidth="1"/>
    <col min="3333" max="3333" width="9.5703125" style="40" bestFit="1" customWidth="1"/>
    <col min="3334" max="3334" width="43.42578125" style="40" customWidth="1"/>
    <col min="3335" max="3335" width="8.140625" style="40" bestFit="1" customWidth="1"/>
    <col min="3336" max="3338" width="9.5703125" style="40" bestFit="1" customWidth="1"/>
    <col min="3339" max="3339" width="8.140625" style="40" bestFit="1" customWidth="1"/>
    <col min="3340" max="3341" width="9.5703125" style="40" bestFit="1" customWidth="1"/>
    <col min="3342" max="3343" width="10.7109375" style="40" bestFit="1" customWidth="1"/>
    <col min="3344" max="3344" width="9.85546875" style="40" bestFit="1" customWidth="1"/>
    <col min="3345" max="3345" width="43.42578125" style="40" customWidth="1"/>
    <col min="3346" max="3346" width="8.140625" style="40" bestFit="1" customWidth="1"/>
    <col min="3347" max="3358" width="9.85546875" style="40" bestFit="1" customWidth="1"/>
    <col min="3359" max="3579" width="9.140625" style="40"/>
    <col min="3580" max="3580" width="43.42578125" style="40" customWidth="1"/>
    <col min="3581" max="3581" width="8.140625" style="40" bestFit="1" customWidth="1"/>
    <col min="3582" max="3586" width="12.28515625" style="40" bestFit="1" customWidth="1"/>
    <col min="3587" max="3588" width="8.42578125" style="40" bestFit="1" customWidth="1"/>
    <col min="3589" max="3589" width="9.5703125" style="40" bestFit="1" customWidth="1"/>
    <col min="3590" max="3590" width="43.42578125" style="40" customWidth="1"/>
    <col min="3591" max="3591" width="8.140625" style="40" bestFit="1" customWidth="1"/>
    <col min="3592" max="3594" width="9.5703125" style="40" bestFit="1" customWidth="1"/>
    <col min="3595" max="3595" width="8.140625" style="40" bestFit="1" customWidth="1"/>
    <col min="3596" max="3597" width="9.5703125" style="40" bestFit="1" customWidth="1"/>
    <col min="3598" max="3599" width="10.7109375" style="40" bestFit="1" customWidth="1"/>
    <col min="3600" max="3600" width="9.85546875" style="40" bestFit="1" customWidth="1"/>
    <col min="3601" max="3601" width="43.42578125" style="40" customWidth="1"/>
    <col min="3602" max="3602" width="8.140625" style="40" bestFit="1" customWidth="1"/>
    <col min="3603" max="3614" width="9.85546875" style="40" bestFit="1" customWidth="1"/>
    <col min="3615" max="3835" width="9.140625" style="40"/>
    <col min="3836" max="3836" width="43.42578125" style="40" customWidth="1"/>
    <col min="3837" max="3837" width="8.140625" style="40" bestFit="1" customWidth="1"/>
    <col min="3838" max="3842" width="12.28515625" style="40" bestFit="1" customWidth="1"/>
    <col min="3843" max="3844" width="8.42578125" style="40" bestFit="1" customWidth="1"/>
    <col min="3845" max="3845" width="9.5703125" style="40" bestFit="1" customWidth="1"/>
    <col min="3846" max="3846" width="43.42578125" style="40" customWidth="1"/>
    <col min="3847" max="3847" width="8.140625" style="40" bestFit="1" customWidth="1"/>
    <col min="3848" max="3850" width="9.5703125" style="40" bestFit="1" customWidth="1"/>
    <col min="3851" max="3851" width="8.140625" style="40" bestFit="1" customWidth="1"/>
    <col min="3852" max="3853" width="9.5703125" style="40" bestFit="1" customWidth="1"/>
    <col min="3854" max="3855" width="10.7109375" style="40" bestFit="1" customWidth="1"/>
    <col min="3856" max="3856" width="9.85546875" style="40" bestFit="1" customWidth="1"/>
    <col min="3857" max="3857" width="43.42578125" style="40" customWidth="1"/>
    <col min="3858" max="3858" width="8.140625" style="40" bestFit="1" customWidth="1"/>
    <col min="3859" max="3870" width="9.85546875" style="40" bestFit="1" customWidth="1"/>
    <col min="3871" max="4091" width="9.140625" style="40"/>
    <col min="4092" max="4092" width="43.42578125" style="40" customWidth="1"/>
    <col min="4093" max="4093" width="8.140625" style="40" bestFit="1" customWidth="1"/>
    <col min="4094" max="4098" width="12.28515625" style="40" bestFit="1" customWidth="1"/>
    <col min="4099" max="4100" width="8.42578125" style="40" bestFit="1" customWidth="1"/>
    <col min="4101" max="4101" width="9.5703125" style="40" bestFit="1" customWidth="1"/>
    <col min="4102" max="4102" width="43.42578125" style="40" customWidth="1"/>
    <col min="4103" max="4103" width="8.140625" style="40" bestFit="1" customWidth="1"/>
    <col min="4104" max="4106" width="9.5703125" style="40" bestFit="1" customWidth="1"/>
    <col min="4107" max="4107" width="8.140625" style="40" bestFit="1" customWidth="1"/>
    <col min="4108" max="4109" width="9.5703125" style="40" bestFit="1" customWidth="1"/>
    <col min="4110" max="4111" width="10.7109375" style="40" bestFit="1" customWidth="1"/>
    <col min="4112" max="4112" width="9.85546875" style="40" bestFit="1" customWidth="1"/>
    <col min="4113" max="4113" width="43.42578125" style="40" customWidth="1"/>
    <col min="4114" max="4114" width="8.140625" style="40" bestFit="1" customWidth="1"/>
    <col min="4115" max="4126" width="9.85546875" style="40" bestFit="1" customWidth="1"/>
    <col min="4127" max="4347" width="9.140625" style="40"/>
    <col min="4348" max="4348" width="43.42578125" style="40" customWidth="1"/>
    <col min="4349" max="4349" width="8.140625" style="40" bestFit="1" customWidth="1"/>
    <col min="4350" max="4354" width="12.28515625" style="40" bestFit="1" customWidth="1"/>
    <col min="4355" max="4356" width="8.42578125" style="40" bestFit="1" customWidth="1"/>
    <col min="4357" max="4357" width="9.5703125" style="40" bestFit="1" customWidth="1"/>
    <col min="4358" max="4358" width="43.42578125" style="40" customWidth="1"/>
    <col min="4359" max="4359" width="8.140625" style="40" bestFit="1" customWidth="1"/>
    <col min="4360" max="4362" width="9.5703125" style="40" bestFit="1" customWidth="1"/>
    <col min="4363" max="4363" width="8.140625" style="40" bestFit="1" customWidth="1"/>
    <col min="4364" max="4365" width="9.5703125" style="40" bestFit="1" customWidth="1"/>
    <col min="4366" max="4367" width="10.7109375" style="40" bestFit="1" customWidth="1"/>
    <col min="4368" max="4368" width="9.85546875" style="40" bestFit="1" customWidth="1"/>
    <col min="4369" max="4369" width="43.42578125" style="40" customWidth="1"/>
    <col min="4370" max="4370" width="8.140625" style="40" bestFit="1" customWidth="1"/>
    <col min="4371" max="4382" width="9.85546875" style="40" bestFit="1" customWidth="1"/>
    <col min="4383" max="4603" width="9.140625" style="40"/>
    <col min="4604" max="4604" width="43.42578125" style="40" customWidth="1"/>
    <col min="4605" max="4605" width="8.140625" style="40" bestFit="1" customWidth="1"/>
    <col min="4606" max="4610" width="12.28515625" style="40" bestFit="1" customWidth="1"/>
    <col min="4611" max="4612" width="8.42578125" style="40" bestFit="1" customWidth="1"/>
    <col min="4613" max="4613" width="9.5703125" style="40" bestFit="1" customWidth="1"/>
    <col min="4614" max="4614" width="43.42578125" style="40" customWidth="1"/>
    <col min="4615" max="4615" width="8.140625" style="40" bestFit="1" customWidth="1"/>
    <col min="4616" max="4618" width="9.5703125" style="40" bestFit="1" customWidth="1"/>
    <col min="4619" max="4619" width="8.140625" style="40" bestFit="1" customWidth="1"/>
    <col min="4620" max="4621" width="9.5703125" style="40" bestFit="1" customWidth="1"/>
    <col min="4622" max="4623" width="10.7109375" style="40" bestFit="1" customWidth="1"/>
    <col min="4624" max="4624" width="9.85546875" style="40" bestFit="1" customWidth="1"/>
    <col min="4625" max="4625" width="43.42578125" style="40" customWidth="1"/>
    <col min="4626" max="4626" width="8.140625" style="40" bestFit="1" customWidth="1"/>
    <col min="4627" max="4638" width="9.85546875" style="40" bestFit="1" customWidth="1"/>
    <col min="4639" max="4859" width="9.140625" style="40"/>
    <col min="4860" max="4860" width="43.42578125" style="40" customWidth="1"/>
    <col min="4861" max="4861" width="8.140625" style="40" bestFit="1" customWidth="1"/>
    <col min="4862" max="4866" width="12.28515625" style="40" bestFit="1" customWidth="1"/>
    <col min="4867" max="4868" width="8.42578125" style="40" bestFit="1" customWidth="1"/>
    <col min="4869" max="4869" width="9.5703125" style="40" bestFit="1" customWidth="1"/>
    <col min="4870" max="4870" width="43.42578125" style="40" customWidth="1"/>
    <col min="4871" max="4871" width="8.140625" style="40" bestFit="1" customWidth="1"/>
    <col min="4872" max="4874" width="9.5703125" style="40" bestFit="1" customWidth="1"/>
    <col min="4875" max="4875" width="8.140625" style="40" bestFit="1" customWidth="1"/>
    <col min="4876" max="4877" width="9.5703125" style="40" bestFit="1" customWidth="1"/>
    <col min="4878" max="4879" width="10.7109375" style="40" bestFit="1" customWidth="1"/>
    <col min="4880" max="4880" width="9.85546875" style="40" bestFit="1" customWidth="1"/>
    <col min="4881" max="4881" width="43.42578125" style="40" customWidth="1"/>
    <col min="4882" max="4882" width="8.140625" style="40" bestFit="1" customWidth="1"/>
    <col min="4883" max="4894" width="9.85546875" style="40" bestFit="1" customWidth="1"/>
    <col min="4895" max="5115" width="9.140625" style="40"/>
    <col min="5116" max="5116" width="43.42578125" style="40" customWidth="1"/>
    <col min="5117" max="5117" width="8.140625" style="40" bestFit="1" customWidth="1"/>
    <col min="5118" max="5122" width="12.28515625" style="40" bestFit="1" customWidth="1"/>
    <col min="5123" max="5124" width="8.42578125" style="40" bestFit="1" customWidth="1"/>
    <col min="5125" max="5125" width="9.5703125" style="40" bestFit="1" customWidth="1"/>
    <col min="5126" max="5126" width="43.42578125" style="40" customWidth="1"/>
    <col min="5127" max="5127" width="8.140625" style="40" bestFit="1" customWidth="1"/>
    <col min="5128" max="5130" width="9.5703125" style="40" bestFit="1" customWidth="1"/>
    <col min="5131" max="5131" width="8.140625" style="40" bestFit="1" customWidth="1"/>
    <col min="5132" max="5133" width="9.5703125" style="40" bestFit="1" customWidth="1"/>
    <col min="5134" max="5135" width="10.7109375" style="40" bestFit="1" customWidth="1"/>
    <col min="5136" max="5136" width="9.85546875" style="40" bestFit="1" customWidth="1"/>
    <col min="5137" max="5137" width="43.42578125" style="40" customWidth="1"/>
    <col min="5138" max="5138" width="8.140625" style="40" bestFit="1" customWidth="1"/>
    <col min="5139" max="5150" width="9.85546875" style="40" bestFit="1" customWidth="1"/>
    <col min="5151" max="5371" width="9.140625" style="40"/>
    <col min="5372" max="5372" width="43.42578125" style="40" customWidth="1"/>
    <col min="5373" max="5373" width="8.140625" style="40" bestFit="1" customWidth="1"/>
    <col min="5374" max="5378" width="12.28515625" style="40" bestFit="1" customWidth="1"/>
    <col min="5379" max="5380" width="8.42578125" style="40" bestFit="1" customWidth="1"/>
    <col min="5381" max="5381" width="9.5703125" style="40" bestFit="1" customWidth="1"/>
    <col min="5382" max="5382" width="43.42578125" style="40" customWidth="1"/>
    <col min="5383" max="5383" width="8.140625" style="40" bestFit="1" customWidth="1"/>
    <col min="5384" max="5386" width="9.5703125" style="40" bestFit="1" customWidth="1"/>
    <col min="5387" max="5387" width="8.140625" style="40" bestFit="1" customWidth="1"/>
    <col min="5388" max="5389" width="9.5703125" style="40" bestFit="1" customWidth="1"/>
    <col min="5390" max="5391" width="10.7109375" style="40" bestFit="1" customWidth="1"/>
    <col min="5392" max="5392" width="9.85546875" style="40" bestFit="1" customWidth="1"/>
    <col min="5393" max="5393" width="43.42578125" style="40" customWidth="1"/>
    <col min="5394" max="5394" width="8.140625" style="40" bestFit="1" customWidth="1"/>
    <col min="5395" max="5406" width="9.85546875" style="40" bestFit="1" customWidth="1"/>
    <col min="5407" max="5627" width="9.140625" style="40"/>
    <col min="5628" max="5628" width="43.42578125" style="40" customWidth="1"/>
    <col min="5629" max="5629" width="8.140625" style="40" bestFit="1" customWidth="1"/>
    <col min="5630" max="5634" width="12.28515625" style="40" bestFit="1" customWidth="1"/>
    <col min="5635" max="5636" width="8.42578125" style="40" bestFit="1" customWidth="1"/>
    <col min="5637" max="5637" width="9.5703125" style="40" bestFit="1" customWidth="1"/>
    <col min="5638" max="5638" width="43.42578125" style="40" customWidth="1"/>
    <col min="5639" max="5639" width="8.140625" style="40" bestFit="1" customWidth="1"/>
    <col min="5640" max="5642" width="9.5703125" style="40" bestFit="1" customWidth="1"/>
    <col min="5643" max="5643" width="8.140625" style="40" bestFit="1" customWidth="1"/>
    <col min="5644" max="5645" width="9.5703125" style="40" bestFit="1" customWidth="1"/>
    <col min="5646" max="5647" width="10.7109375" style="40" bestFit="1" customWidth="1"/>
    <col min="5648" max="5648" width="9.85546875" style="40" bestFit="1" customWidth="1"/>
    <col min="5649" max="5649" width="43.42578125" style="40" customWidth="1"/>
    <col min="5650" max="5650" width="8.140625" style="40" bestFit="1" customWidth="1"/>
    <col min="5651" max="5662" width="9.85546875" style="40" bestFit="1" customWidth="1"/>
    <col min="5663" max="5883" width="9.140625" style="40"/>
    <col min="5884" max="5884" width="43.42578125" style="40" customWidth="1"/>
    <col min="5885" max="5885" width="8.140625" style="40" bestFit="1" customWidth="1"/>
    <col min="5886" max="5890" width="12.28515625" style="40" bestFit="1" customWidth="1"/>
    <col min="5891" max="5892" width="8.42578125" style="40" bestFit="1" customWidth="1"/>
    <col min="5893" max="5893" width="9.5703125" style="40" bestFit="1" customWidth="1"/>
    <col min="5894" max="5894" width="43.42578125" style="40" customWidth="1"/>
    <col min="5895" max="5895" width="8.140625" style="40" bestFit="1" customWidth="1"/>
    <col min="5896" max="5898" width="9.5703125" style="40" bestFit="1" customWidth="1"/>
    <col min="5899" max="5899" width="8.140625" style="40" bestFit="1" customWidth="1"/>
    <col min="5900" max="5901" width="9.5703125" style="40" bestFit="1" customWidth="1"/>
    <col min="5902" max="5903" width="10.7109375" style="40" bestFit="1" customWidth="1"/>
    <col min="5904" max="5904" width="9.85546875" style="40" bestFit="1" customWidth="1"/>
    <col min="5905" max="5905" width="43.42578125" style="40" customWidth="1"/>
    <col min="5906" max="5906" width="8.140625" style="40" bestFit="1" customWidth="1"/>
    <col min="5907" max="5918" width="9.85546875" style="40" bestFit="1" customWidth="1"/>
    <col min="5919" max="6139" width="9.140625" style="40"/>
    <col min="6140" max="6140" width="43.42578125" style="40" customWidth="1"/>
    <col min="6141" max="6141" width="8.140625" style="40" bestFit="1" customWidth="1"/>
    <col min="6142" max="6146" width="12.28515625" style="40" bestFit="1" customWidth="1"/>
    <col min="6147" max="6148" width="8.42578125" style="40" bestFit="1" customWidth="1"/>
    <col min="6149" max="6149" width="9.5703125" style="40" bestFit="1" customWidth="1"/>
    <col min="6150" max="6150" width="43.42578125" style="40" customWidth="1"/>
    <col min="6151" max="6151" width="8.140625" style="40" bestFit="1" customWidth="1"/>
    <col min="6152" max="6154" width="9.5703125" style="40" bestFit="1" customWidth="1"/>
    <col min="6155" max="6155" width="8.140625" style="40" bestFit="1" customWidth="1"/>
    <col min="6156" max="6157" width="9.5703125" style="40" bestFit="1" customWidth="1"/>
    <col min="6158" max="6159" width="10.7109375" style="40" bestFit="1" customWidth="1"/>
    <col min="6160" max="6160" width="9.85546875" style="40" bestFit="1" customWidth="1"/>
    <col min="6161" max="6161" width="43.42578125" style="40" customWidth="1"/>
    <col min="6162" max="6162" width="8.140625" style="40" bestFit="1" customWidth="1"/>
    <col min="6163" max="6174" width="9.85546875" style="40" bestFit="1" customWidth="1"/>
    <col min="6175" max="6395" width="9.140625" style="40"/>
    <col min="6396" max="6396" width="43.42578125" style="40" customWidth="1"/>
    <col min="6397" max="6397" width="8.140625" style="40" bestFit="1" customWidth="1"/>
    <col min="6398" max="6402" width="12.28515625" style="40" bestFit="1" customWidth="1"/>
    <col min="6403" max="6404" width="8.42578125" style="40" bestFit="1" customWidth="1"/>
    <col min="6405" max="6405" width="9.5703125" style="40" bestFit="1" customWidth="1"/>
    <col min="6406" max="6406" width="43.42578125" style="40" customWidth="1"/>
    <col min="6407" max="6407" width="8.140625" style="40" bestFit="1" customWidth="1"/>
    <col min="6408" max="6410" width="9.5703125" style="40" bestFit="1" customWidth="1"/>
    <col min="6411" max="6411" width="8.140625" style="40" bestFit="1" customWidth="1"/>
    <col min="6412" max="6413" width="9.5703125" style="40" bestFit="1" customWidth="1"/>
    <col min="6414" max="6415" width="10.7109375" style="40" bestFit="1" customWidth="1"/>
    <col min="6416" max="6416" width="9.85546875" style="40" bestFit="1" customWidth="1"/>
    <col min="6417" max="6417" width="43.42578125" style="40" customWidth="1"/>
    <col min="6418" max="6418" width="8.140625" style="40" bestFit="1" customWidth="1"/>
    <col min="6419" max="6430" width="9.85546875" style="40" bestFit="1" customWidth="1"/>
    <col min="6431" max="6651" width="9.140625" style="40"/>
    <col min="6652" max="6652" width="43.42578125" style="40" customWidth="1"/>
    <col min="6653" max="6653" width="8.140625" style="40" bestFit="1" customWidth="1"/>
    <col min="6654" max="6658" width="12.28515625" style="40" bestFit="1" customWidth="1"/>
    <col min="6659" max="6660" width="8.42578125" style="40" bestFit="1" customWidth="1"/>
    <col min="6661" max="6661" width="9.5703125" style="40" bestFit="1" customWidth="1"/>
    <col min="6662" max="6662" width="43.42578125" style="40" customWidth="1"/>
    <col min="6663" max="6663" width="8.140625" style="40" bestFit="1" customWidth="1"/>
    <col min="6664" max="6666" width="9.5703125" style="40" bestFit="1" customWidth="1"/>
    <col min="6667" max="6667" width="8.140625" style="40" bestFit="1" customWidth="1"/>
    <col min="6668" max="6669" width="9.5703125" style="40" bestFit="1" customWidth="1"/>
    <col min="6670" max="6671" width="10.7109375" style="40" bestFit="1" customWidth="1"/>
    <col min="6672" max="6672" width="9.85546875" style="40" bestFit="1" customWidth="1"/>
    <col min="6673" max="6673" width="43.42578125" style="40" customWidth="1"/>
    <col min="6674" max="6674" width="8.140625" style="40" bestFit="1" customWidth="1"/>
    <col min="6675" max="6686" width="9.85546875" style="40" bestFit="1" customWidth="1"/>
    <col min="6687" max="6907" width="9.140625" style="40"/>
    <col min="6908" max="6908" width="43.42578125" style="40" customWidth="1"/>
    <col min="6909" max="6909" width="8.140625" style="40" bestFit="1" customWidth="1"/>
    <col min="6910" max="6914" width="12.28515625" style="40" bestFit="1" customWidth="1"/>
    <col min="6915" max="6916" width="8.42578125" style="40" bestFit="1" customWidth="1"/>
    <col min="6917" max="6917" width="9.5703125" style="40" bestFit="1" customWidth="1"/>
    <col min="6918" max="6918" width="43.42578125" style="40" customWidth="1"/>
    <col min="6919" max="6919" width="8.140625" style="40" bestFit="1" customWidth="1"/>
    <col min="6920" max="6922" width="9.5703125" style="40" bestFit="1" customWidth="1"/>
    <col min="6923" max="6923" width="8.140625" style="40" bestFit="1" customWidth="1"/>
    <col min="6924" max="6925" width="9.5703125" style="40" bestFit="1" customWidth="1"/>
    <col min="6926" max="6927" width="10.7109375" style="40" bestFit="1" customWidth="1"/>
    <col min="6928" max="6928" width="9.85546875" style="40" bestFit="1" customWidth="1"/>
    <col min="6929" max="6929" width="43.42578125" style="40" customWidth="1"/>
    <col min="6930" max="6930" width="8.140625" style="40" bestFit="1" customWidth="1"/>
    <col min="6931" max="6942" width="9.85546875" style="40" bestFit="1" customWidth="1"/>
    <col min="6943" max="7163" width="9.140625" style="40"/>
    <col min="7164" max="7164" width="43.42578125" style="40" customWidth="1"/>
    <col min="7165" max="7165" width="8.140625" style="40" bestFit="1" customWidth="1"/>
    <col min="7166" max="7170" width="12.28515625" style="40" bestFit="1" customWidth="1"/>
    <col min="7171" max="7172" width="8.42578125" style="40" bestFit="1" customWidth="1"/>
    <col min="7173" max="7173" width="9.5703125" style="40" bestFit="1" customWidth="1"/>
    <col min="7174" max="7174" width="43.42578125" style="40" customWidth="1"/>
    <col min="7175" max="7175" width="8.140625" style="40" bestFit="1" customWidth="1"/>
    <col min="7176" max="7178" width="9.5703125" style="40" bestFit="1" customWidth="1"/>
    <col min="7179" max="7179" width="8.140625" style="40" bestFit="1" customWidth="1"/>
    <col min="7180" max="7181" width="9.5703125" style="40" bestFit="1" customWidth="1"/>
    <col min="7182" max="7183" width="10.7109375" style="40" bestFit="1" customWidth="1"/>
    <col min="7184" max="7184" width="9.85546875" style="40" bestFit="1" customWidth="1"/>
    <col min="7185" max="7185" width="43.42578125" style="40" customWidth="1"/>
    <col min="7186" max="7186" width="8.140625" style="40" bestFit="1" customWidth="1"/>
    <col min="7187" max="7198" width="9.85546875" style="40" bestFit="1" customWidth="1"/>
    <col min="7199" max="7419" width="9.140625" style="40"/>
    <col min="7420" max="7420" width="43.42578125" style="40" customWidth="1"/>
    <col min="7421" max="7421" width="8.140625" style="40" bestFit="1" customWidth="1"/>
    <col min="7422" max="7426" width="12.28515625" style="40" bestFit="1" customWidth="1"/>
    <col min="7427" max="7428" width="8.42578125" style="40" bestFit="1" customWidth="1"/>
    <col min="7429" max="7429" width="9.5703125" style="40" bestFit="1" customWidth="1"/>
    <col min="7430" max="7430" width="43.42578125" style="40" customWidth="1"/>
    <col min="7431" max="7431" width="8.140625" style="40" bestFit="1" customWidth="1"/>
    <col min="7432" max="7434" width="9.5703125" style="40" bestFit="1" customWidth="1"/>
    <col min="7435" max="7435" width="8.140625" style="40" bestFit="1" customWidth="1"/>
    <col min="7436" max="7437" width="9.5703125" style="40" bestFit="1" customWidth="1"/>
    <col min="7438" max="7439" width="10.7109375" style="40" bestFit="1" customWidth="1"/>
    <col min="7440" max="7440" width="9.85546875" style="40" bestFit="1" customWidth="1"/>
    <col min="7441" max="7441" width="43.42578125" style="40" customWidth="1"/>
    <col min="7442" max="7442" width="8.140625" style="40" bestFit="1" customWidth="1"/>
    <col min="7443" max="7454" width="9.85546875" style="40" bestFit="1" customWidth="1"/>
    <col min="7455" max="7675" width="9.140625" style="40"/>
    <col min="7676" max="7676" width="43.42578125" style="40" customWidth="1"/>
    <col min="7677" max="7677" width="8.140625" style="40" bestFit="1" customWidth="1"/>
    <col min="7678" max="7682" width="12.28515625" style="40" bestFit="1" customWidth="1"/>
    <col min="7683" max="7684" width="8.42578125" style="40" bestFit="1" customWidth="1"/>
    <col min="7685" max="7685" width="9.5703125" style="40" bestFit="1" customWidth="1"/>
    <col min="7686" max="7686" width="43.42578125" style="40" customWidth="1"/>
    <col min="7687" max="7687" width="8.140625" style="40" bestFit="1" customWidth="1"/>
    <col min="7688" max="7690" width="9.5703125" style="40" bestFit="1" customWidth="1"/>
    <col min="7691" max="7691" width="8.140625" style="40" bestFit="1" customWidth="1"/>
    <col min="7692" max="7693" width="9.5703125" style="40" bestFit="1" customWidth="1"/>
    <col min="7694" max="7695" width="10.7109375" style="40" bestFit="1" customWidth="1"/>
    <col min="7696" max="7696" width="9.85546875" style="40" bestFit="1" customWidth="1"/>
    <col min="7697" max="7697" width="43.42578125" style="40" customWidth="1"/>
    <col min="7698" max="7698" width="8.140625" style="40" bestFit="1" customWidth="1"/>
    <col min="7699" max="7710" width="9.85546875" style="40" bestFit="1" customWidth="1"/>
    <col min="7711" max="7931" width="9.140625" style="40"/>
    <col min="7932" max="7932" width="43.42578125" style="40" customWidth="1"/>
    <col min="7933" max="7933" width="8.140625" style="40" bestFit="1" customWidth="1"/>
    <col min="7934" max="7938" width="12.28515625" style="40" bestFit="1" customWidth="1"/>
    <col min="7939" max="7940" width="8.42578125" style="40" bestFit="1" customWidth="1"/>
    <col min="7941" max="7941" width="9.5703125" style="40" bestFit="1" customWidth="1"/>
    <col min="7942" max="7942" width="43.42578125" style="40" customWidth="1"/>
    <col min="7943" max="7943" width="8.140625" style="40" bestFit="1" customWidth="1"/>
    <col min="7944" max="7946" width="9.5703125" style="40" bestFit="1" customWidth="1"/>
    <col min="7947" max="7947" width="8.140625" style="40" bestFit="1" customWidth="1"/>
    <col min="7948" max="7949" width="9.5703125" style="40" bestFit="1" customWidth="1"/>
    <col min="7950" max="7951" width="10.7109375" style="40" bestFit="1" customWidth="1"/>
    <col min="7952" max="7952" width="9.85546875" style="40" bestFit="1" customWidth="1"/>
    <col min="7953" max="7953" width="43.42578125" style="40" customWidth="1"/>
    <col min="7954" max="7954" width="8.140625" style="40" bestFit="1" customWidth="1"/>
    <col min="7955" max="7966" width="9.85546875" style="40" bestFit="1" customWidth="1"/>
    <col min="7967" max="8187" width="9.140625" style="40"/>
    <col min="8188" max="8188" width="43.42578125" style="40" customWidth="1"/>
    <col min="8189" max="8189" width="8.140625" style="40" bestFit="1" customWidth="1"/>
    <col min="8190" max="8194" width="12.28515625" style="40" bestFit="1" customWidth="1"/>
    <col min="8195" max="8196" width="8.42578125" style="40" bestFit="1" customWidth="1"/>
    <col min="8197" max="8197" width="9.5703125" style="40" bestFit="1" customWidth="1"/>
    <col min="8198" max="8198" width="43.42578125" style="40" customWidth="1"/>
    <col min="8199" max="8199" width="8.140625" style="40" bestFit="1" customWidth="1"/>
    <col min="8200" max="8202" width="9.5703125" style="40" bestFit="1" customWidth="1"/>
    <col min="8203" max="8203" width="8.140625" style="40" bestFit="1" customWidth="1"/>
    <col min="8204" max="8205" width="9.5703125" style="40" bestFit="1" customWidth="1"/>
    <col min="8206" max="8207" width="10.7109375" style="40" bestFit="1" customWidth="1"/>
    <col min="8208" max="8208" width="9.85546875" style="40" bestFit="1" customWidth="1"/>
    <col min="8209" max="8209" width="43.42578125" style="40" customWidth="1"/>
    <col min="8210" max="8210" width="8.140625" style="40" bestFit="1" customWidth="1"/>
    <col min="8211" max="8222" width="9.85546875" style="40" bestFit="1" customWidth="1"/>
    <col min="8223" max="8443" width="9.140625" style="40"/>
    <col min="8444" max="8444" width="43.42578125" style="40" customWidth="1"/>
    <col min="8445" max="8445" width="8.140625" style="40" bestFit="1" customWidth="1"/>
    <col min="8446" max="8450" width="12.28515625" style="40" bestFit="1" customWidth="1"/>
    <col min="8451" max="8452" width="8.42578125" style="40" bestFit="1" customWidth="1"/>
    <col min="8453" max="8453" width="9.5703125" style="40" bestFit="1" customWidth="1"/>
    <col min="8454" max="8454" width="43.42578125" style="40" customWidth="1"/>
    <col min="8455" max="8455" width="8.140625" style="40" bestFit="1" customWidth="1"/>
    <col min="8456" max="8458" width="9.5703125" style="40" bestFit="1" customWidth="1"/>
    <col min="8459" max="8459" width="8.140625" style="40" bestFit="1" customWidth="1"/>
    <col min="8460" max="8461" width="9.5703125" style="40" bestFit="1" customWidth="1"/>
    <col min="8462" max="8463" width="10.7109375" style="40" bestFit="1" customWidth="1"/>
    <col min="8464" max="8464" width="9.85546875" style="40" bestFit="1" customWidth="1"/>
    <col min="8465" max="8465" width="43.42578125" style="40" customWidth="1"/>
    <col min="8466" max="8466" width="8.140625" style="40" bestFit="1" customWidth="1"/>
    <col min="8467" max="8478" width="9.85546875" style="40" bestFit="1" customWidth="1"/>
    <col min="8479" max="8699" width="9.140625" style="40"/>
    <col min="8700" max="8700" width="43.42578125" style="40" customWidth="1"/>
    <col min="8701" max="8701" width="8.140625" style="40" bestFit="1" customWidth="1"/>
    <col min="8702" max="8706" width="12.28515625" style="40" bestFit="1" customWidth="1"/>
    <col min="8707" max="8708" width="8.42578125" style="40" bestFit="1" customWidth="1"/>
    <col min="8709" max="8709" width="9.5703125" style="40" bestFit="1" customWidth="1"/>
    <col min="8710" max="8710" width="43.42578125" style="40" customWidth="1"/>
    <col min="8711" max="8711" width="8.140625" style="40" bestFit="1" customWidth="1"/>
    <col min="8712" max="8714" width="9.5703125" style="40" bestFit="1" customWidth="1"/>
    <col min="8715" max="8715" width="8.140625" style="40" bestFit="1" customWidth="1"/>
    <col min="8716" max="8717" width="9.5703125" style="40" bestFit="1" customWidth="1"/>
    <col min="8718" max="8719" width="10.7109375" style="40" bestFit="1" customWidth="1"/>
    <col min="8720" max="8720" width="9.85546875" style="40" bestFit="1" customWidth="1"/>
    <col min="8721" max="8721" width="43.42578125" style="40" customWidth="1"/>
    <col min="8722" max="8722" width="8.140625" style="40" bestFit="1" customWidth="1"/>
    <col min="8723" max="8734" width="9.85546875" style="40" bestFit="1" customWidth="1"/>
    <col min="8735" max="8955" width="9.140625" style="40"/>
    <col min="8956" max="8956" width="43.42578125" style="40" customWidth="1"/>
    <col min="8957" max="8957" width="8.140625" style="40" bestFit="1" customWidth="1"/>
    <col min="8958" max="8962" width="12.28515625" style="40" bestFit="1" customWidth="1"/>
    <col min="8963" max="8964" width="8.42578125" style="40" bestFit="1" customWidth="1"/>
    <col min="8965" max="8965" width="9.5703125" style="40" bestFit="1" customWidth="1"/>
    <col min="8966" max="8966" width="43.42578125" style="40" customWidth="1"/>
    <col min="8967" max="8967" width="8.140625" style="40" bestFit="1" customWidth="1"/>
    <col min="8968" max="8970" width="9.5703125" style="40" bestFit="1" customWidth="1"/>
    <col min="8971" max="8971" width="8.140625" style="40" bestFit="1" customWidth="1"/>
    <col min="8972" max="8973" width="9.5703125" style="40" bestFit="1" customWidth="1"/>
    <col min="8974" max="8975" width="10.7109375" style="40" bestFit="1" customWidth="1"/>
    <col min="8976" max="8976" width="9.85546875" style="40" bestFit="1" customWidth="1"/>
    <col min="8977" max="8977" width="43.42578125" style="40" customWidth="1"/>
    <col min="8978" max="8978" width="8.140625" style="40" bestFit="1" customWidth="1"/>
    <col min="8979" max="8990" width="9.85546875" style="40" bestFit="1" customWidth="1"/>
    <col min="8991" max="9211" width="9.140625" style="40"/>
    <col min="9212" max="9212" width="43.42578125" style="40" customWidth="1"/>
    <col min="9213" max="9213" width="8.140625" style="40" bestFit="1" customWidth="1"/>
    <col min="9214" max="9218" width="12.28515625" style="40" bestFit="1" customWidth="1"/>
    <col min="9219" max="9220" width="8.42578125" style="40" bestFit="1" customWidth="1"/>
    <col min="9221" max="9221" width="9.5703125" style="40" bestFit="1" customWidth="1"/>
    <col min="9222" max="9222" width="43.42578125" style="40" customWidth="1"/>
    <col min="9223" max="9223" width="8.140625" style="40" bestFit="1" customWidth="1"/>
    <col min="9224" max="9226" width="9.5703125" style="40" bestFit="1" customWidth="1"/>
    <col min="9227" max="9227" width="8.140625" style="40" bestFit="1" customWidth="1"/>
    <col min="9228" max="9229" width="9.5703125" style="40" bestFit="1" customWidth="1"/>
    <col min="9230" max="9231" width="10.7109375" style="40" bestFit="1" customWidth="1"/>
    <col min="9232" max="9232" width="9.85546875" style="40" bestFit="1" customWidth="1"/>
    <col min="9233" max="9233" width="43.42578125" style="40" customWidth="1"/>
    <col min="9234" max="9234" width="8.140625" style="40" bestFit="1" customWidth="1"/>
    <col min="9235" max="9246" width="9.85546875" style="40" bestFit="1" customWidth="1"/>
    <col min="9247" max="9467" width="9.140625" style="40"/>
    <col min="9468" max="9468" width="43.42578125" style="40" customWidth="1"/>
    <col min="9469" max="9469" width="8.140625" style="40" bestFit="1" customWidth="1"/>
    <col min="9470" max="9474" width="12.28515625" style="40" bestFit="1" customWidth="1"/>
    <col min="9475" max="9476" width="8.42578125" style="40" bestFit="1" customWidth="1"/>
    <col min="9477" max="9477" width="9.5703125" style="40" bestFit="1" customWidth="1"/>
    <col min="9478" max="9478" width="43.42578125" style="40" customWidth="1"/>
    <col min="9479" max="9479" width="8.140625" style="40" bestFit="1" customWidth="1"/>
    <col min="9480" max="9482" width="9.5703125" style="40" bestFit="1" customWidth="1"/>
    <col min="9483" max="9483" width="8.140625" style="40" bestFit="1" customWidth="1"/>
    <col min="9484" max="9485" width="9.5703125" style="40" bestFit="1" customWidth="1"/>
    <col min="9486" max="9487" width="10.7109375" style="40" bestFit="1" customWidth="1"/>
    <col min="9488" max="9488" width="9.85546875" style="40" bestFit="1" customWidth="1"/>
    <col min="9489" max="9489" width="43.42578125" style="40" customWidth="1"/>
    <col min="9490" max="9490" width="8.140625" style="40" bestFit="1" customWidth="1"/>
    <col min="9491" max="9502" width="9.85546875" style="40" bestFit="1" customWidth="1"/>
    <col min="9503" max="9723" width="9.140625" style="40"/>
    <col min="9724" max="9724" width="43.42578125" style="40" customWidth="1"/>
    <col min="9725" max="9725" width="8.140625" style="40" bestFit="1" customWidth="1"/>
    <col min="9726" max="9730" width="12.28515625" style="40" bestFit="1" customWidth="1"/>
    <col min="9731" max="9732" width="8.42578125" style="40" bestFit="1" customWidth="1"/>
    <col min="9733" max="9733" width="9.5703125" style="40" bestFit="1" customWidth="1"/>
    <col min="9734" max="9734" width="43.42578125" style="40" customWidth="1"/>
    <col min="9735" max="9735" width="8.140625" style="40" bestFit="1" customWidth="1"/>
    <col min="9736" max="9738" width="9.5703125" style="40" bestFit="1" customWidth="1"/>
    <col min="9739" max="9739" width="8.140625" style="40" bestFit="1" customWidth="1"/>
    <col min="9740" max="9741" width="9.5703125" style="40" bestFit="1" customWidth="1"/>
    <col min="9742" max="9743" width="10.7109375" style="40" bestFit="1" customWidth="1"/>
    <col min="9744" max="9744" width="9.85546875" style="40" bestFit="1" customWidth="1"/>
    <col min="9745" max="9745" width="43.42578125" style="40" customWidth="1"/>
    <col min="9746" max="9746" width="8.140625" style="40" bestFit="1" customWidth="1"/>
    <col min="9747" max="9758" width="9.85546875" style="40" bestFit="1" customWidth="1"/>
    <col min="9759" max="9979" width="9.140625" style="40"/>
    <col min="9980" max="9980" width="43.42578125" style="40" customWidth="1"/>
    <col min="9981" max="9981" width="8.140625" style="40" bestFit="1" customWidth="1"/>
    <col min="9982" max="9986" width="12.28515625" style="40" bestFit="1" customWidth="1"/>
    <col min="9987" max="9988" width="8.42578125" style="40" bestFit="1" customWidth="1"/>
    <col min="9989" max="9989" width="9.5703125" style="40" bestFit="1" customWidth="1"/>
    <col min="9990" max="9990" width="43.42578125" style="40" customWidth="1"/>
    <col min="9991" max="9991" width="8.140625" style="40" bestFit="1" customWidth="1"/>
    <col min="9992" max="9994" width="9.5703125" style="40" bestFit="1" customWidth="1"/>
    <col min="9995" max="9995" width="8.140625" style="40" bestFit="1" customWidth="1"/>
    <col min="9996" max="9997" width="9.5703125" style="40" bestFit="1" customWidth="1"/>
    <col min="9998" max="9999" width="10.7109375" style="40" bestFit="1" customWidth="1"/>
    <col min="10000" max="10000" width="9.85546875" style="40" bestFit="1" customWidth="1"/>
    <col min="10001" max="10001" width="43.42578125" style="40" customWidth="1"/>
    <col min="10002" max="10002" width="8.140625" style="40" bestFit="1" customWidth="1"/>
    <col min="10003" max="10014" width="9.85546875" style="40" bestFit="1" customWidth="1"/>
    <col min="10015" max="10235" width="9.140625" style="40"/>
    <col min="10236" max="10236" width="43.42578125" style="40" customWidth="1"/>
    <col min="10237" max="10237" width="8.140625" style="40" bestFit="1" customWidth="1"/>
    <col min="10238" max="10242" width="12.28515625" style="40" bestFit="1" customWidth="1"/>
    <col min="10243" max="10244" width="8.42578125" style="40" bestFit="1" customWidth="1"/>
    <col min="10245" max="10245" width="9.5703125" style="40" bestFit="1" customWidth="1"/>
    <col min="10246" max="10246" width="43.42578125" style="40" customWidth="1"/>
    <col min="10247" max="10247" width="8.140625" style="40" bestFit="1" customWidth="1"/>
    <col min="10248" max="10250" width="9.5703125" style="40" bestFit="1" customWidth="1"/>
    <col min="10251" max="10251" width="8.140625" style="40" bestFit="1" customWidth="1"/>
    <col min="10252" max="10253" width="9.5703125" style="40" bestFit="1" customWidth="1"/>
    <col min="10254" max="10255" width="10.7109375" style="40" bestFit="1" customWidth="1"/>
    <col min="10256" max="10256" width="9.85546875" style="40" bestFit="1" customWidth="1"/>
    <col min="10257" max="10257" width="43.42578125" style="40" customWidth="1"/>
    <col min="10258" max="10258" width="8.140625" style="40" bestFit="1" customWidth="1"/>
    <col min="10259" max="10270" width="9.85546875" style="40" bestFit="1" customWidth="1"/>
    <col min="10271" max="10491" width="9.140625" style="40"/>
    <col min="10492" max="10492" width="43.42578125" style="40" customWidth="1"/>
    <col min="10493" max="10493" width="8.140625" style="40" bestFit="1" customWidth="1"/>
    <col min="10494" max="10498" width="12.28515625" style="40" bestFit="1" customWidth="1"/>
    <col min="10499" max="10500" width="8.42578125" style="40" bestFit="1" customWidth="1"/>
    <col min="10501" max="10501" width="9.5703125" style="40" bestFit="1" customWidth="1"/>
    <col min="10502" max="10502" width="43.42578125" style="40" customWidth="1"/>
    <col min="10503" max="10503" width="8.140625" style="40" bestFit="1" customWidth="1"/>
    <col min="10504" max="10506" width="9.5703125" style="40" bestFit="1" customWidth="1"/>
    <col min="10507" max="10507" width="8.140625" style="40" bestFit="1" customWidth="1"/>
    <col min="10508" max="10509" width="9.5703125" style="40" bestFit="1" customWidth="1"/>
    <col min="10510" max="10511" width="10.7109375" style="40" bestFit="1" customWidth="1"/>
    <col min="10512" max="10512" width="9.85546875" style="40" bestFit="1" customWidth="1"/>
    <col min="10513" max="10513" width="43.42578125" style="40" customWidth="1"/>
    <col min="10514" max="10514" width="8.140625" style="40" bestFit="1" customWidth="1"/>
    <col min="10515" max="10526" width="9.85546875" style="40" bestFit="1" customWidth="1"/>
    <col min="10527" max="10747" width="9.140625" style="40"/>
    <col min="10748" max="10748" width="43.42578125" style="40" customWidth="1"/>
    <col min="10749" max="10749" width="8.140625" style="40" bestFit="1" customWidth="1"/>
    <col min="10750" max="10754" width="12.28515625" style="40" bestFit="1" customWidth="1"/>
    <col min="10755" max="10756" width="8.42578125" style="40" bestFit="1" customWidth="1"/>
    <col min="10757" max="10757" width="9.5703125" style="40" bestFit="1" customWidth="1"/>
    <col min="10758" max="10758" width="43.42578125" style="40" customWidth="1"/>
    <col min="10759" max="10759" width="8.140625" style="40" bestFit="1" customWidth="1"/>
    <col min="10760" max="10762" width="9.5703125" style="40" bestFit="1" customWidth="1"/>
    <col min="10763" max="10763" width="8.140625" style="40" bestFit="1" customWidth="1"/>
    <col min="10764" max="10765" width="9.5703125" style="40" bestFit="1" customWidth="1"/>
    <col min="10766" max="10767" width="10.7109375" style="40" bestFit="1" customWidth="1"/>
    <col min="10768" max="10768" width="9.85546875" style="40" bestFit="1" customWidth="1"/>
    <col min="10769" max="10769" width="43.42578125" style="40" customWidth="1"/>
    <col min="10770" max="10770" width="8.140625" style="40" bestFit="1" customWidth="1"/>
    <col min="10771" max="10782" width="9.85546875" style="40" bestFit="1" customWidth="1"/>
    <col min="10783" max="11003" width="9.140625" style="40"/>
    <col min="11004" max="11004" width="43.42578125" style="40" customWidth="1"/>
    <col min="11005" max="11005" width="8.140625" style="40" bestFit="1" customWidth="1"/>
    <col min="11006" max="11010" width="12.28515625" style="40" bestFit="1" customWidth="1"/>
    <col min="11011" max="11012" width="8.42578125" style="40" bestFit="1" customWidth="1"/>
    <col min="11013" max="11013" width="9.5703125" style="40" bestFit="1" customWidth="1"/>
    <col min="11014" max="11014" width="43.42578125" style="40" customWidth="1"/>
    <col min="11015" max="11015" width="8.140625" style="40" bestFit="1" customWidth="1"/>
    <col min="11016" max="11018" width="9.5703125" style="40" bestFit="1" customWidth="1"/>
    <col min="11019" max="11019" width="8.140625" style="40" bestFit="1" customWidth="1"/>
    <col min="11020" max="11021" width="9.5703125" style="40" bestFit="1" customWidth="1"/>
    <col min="11022" max="11023" width="10.7109375" style="40" bestFit="1" customWidth="1"/>
    <col min="11024" max="11024" width="9.85546875" style="40" bestFit="1" customWidth="1"/>
    <col min="11025" max="11025" width="43.42578125" style="40" customWidth="1"/>
    <col min="11026" max="11026" width="8.140625" style="40" bestFit="1" customWidth="1"/>
    <col min="11027" max="11038" width="9.85546875" style="40" bestFit="1" customWidth="1"/>
    <col min="11039" max="11259" width="9.140625" style="40"/>
    <col min="11260" max="11260" width="43.42578125" style="40" customWidth="1"/>
    <col min="11261" max="11261" width="8.140625" style="40" bestFit="1" customWidth="1"/>
    <col min="11262" max="11266" width="12.28515625" style="40" bestFit="1" customWidth="1"/>
    <col min="11267" max="11268" width="8.42578125" style="40" bestFit="1" customWidth="1"/>
    <col min="11269" max="11269" width="9.5703125" style="40" bestFit="1" customWidth="1"/>
    <col min="11270" max="11270" width="43.42578125" style="40" customWidth="1"/>
    <col min="11271" max="11271" width="8.140625" style="40" bestFit="1" customWidth="1"/>
    <col min="11272" max="11274" width="9.5703125" style="40" bestFit="1" customWidth="1"/>
    <col min="11275" max="11275" width="8.140625" style="40" bestFit="1" customWidth="1"/>
    <col min="11276" max="11277" width="9.5703125" style="40" bestFit="1" customWidth="1"/>
    <col min="11278" max="11279" width="10.7109375" style="40" bestFit="1" customWidth="1"/>
    <col min="11280" max="11280" width="9.85546875" style="40" bestFit="1" customWidth="1"/>
    <col min="11281" max="11281" width="43.42578125" style="40" customWidth="1"/>
    <col min="11282" max="11282" width="8.140625" style="40" bestFit="1" customWidth="1"/>
    <col min="11283" max="11294" width="9.85546875" style="40" bestFit="1" customWidth="1"/>
    <col min="11295" max="11515" width="9.140625" style="40"/>
    <col min="11516" max="11516" width="43.42578125" style="40" customWidth="1"/>
    <col min="11517" max="11517" width="8.140625" style="40" bestFit="1" customWidth="1"/>
    <col min="11518" max="11522" width="12.28515625" style="40" bestFit="1" customWidth="1"/>
    <col min="11523" max="11524" width="8.42578125" style="40" bestFit="1" customWidth="1"/>
    <col min="11525" max="11525" width="9.5703125" style="40" bestFit="1" customWidth="1"/>
    <col min="11526" max="11526" width="43.42578125" style="40" customWidth="1"/>
    <col min="11527" max="11527" width="8.140625" style="40" bestFit="1" customWidth="1"/>
    <col min="11528" max="11530" width="9.5703125" style="40" bestFit="1" customWidth="1"/>
    <col min="11531" max="11531" width="8.140625" style="40" bestFit="1" customWidth="1"/>
    <col min="11532" max="11533" width="9.5703125" style="40" bestFit="1" customWidth="1"/>
    <col min="11534" max="11535" width="10.7109375" style="40" bestFit="1" customWidth="1"/>
    <col min="11536" max="11536" width="9.85546875" style="40" bestFit="1" customWidth="1"/>
    <col min="11537" max="11537" width="43.42578125" style="40" customWidth="1"/>
    <col min="11538" max="11538" width="8.140625" style="40" bestFit="1" customWidth="1"/>
    <col min="11539" max="11550" width="9.85546875" style="40" bestFit="1" customWidth="1"/>
    <col min="11551" max="11771" width="9.140625" style="40"/>
    <col min="11772" max="11772" width="43.42578125" style="40" customWidth="1"/>
    <col min="11773" max="11773" width="8.140625" style="40" bestFit="1" customWidth="1"/>
    <col min="11774" max="11778" width="12.28515625" style="40" bestFit="1" customWidth="1"/>
    <col min="11779" max="11780" width="8.42578125" style="40" bestFit="1" customWidth="1"/>
    <col min="11781" max="11781" width="9.5703125" style="40" bestFit="1" customWidth="1"/>
    <col min="11782" max="11782" width="43.42578125" style="40" customWidth="1"/>
    <col min="11783" max="11783" width="8.140625" style="40" bestFit="1" customWidth="1"/>
    <col min="11784" max="11786" width="9.5703125" style="40" bestFit="1" customWidth="1"/>
    <col min="11787" max="11787" width="8.140625" style="40" bestFit="1" customWidth="1"/>
    <col min="11788" max="11789" width="9.5703125" style="40" bestFit="1" customWidth="1"/>
    <col min="11790" max="11791" width="10.7109375" style="40" bestFit="1" customWidth="1"/>
    <col min="11792" max="11792" width="9.85546875" style="40" bestFit="1" customWidth="1"/>
    <col min="11793" max="11793" width="43.42578125" style="40" customWidth="1"/>
    <col min="11794" max="11794" width="8.140625" style="40" bestFit="1" customWidth="1"/>
    <col min="11795" max="11806" width="9.85546875" style="40" bestFit="1" customWidth="1"/>
    <col min="11807" max="12027" width="9.140625" style="40"/>
    <col min="12028" max="12028" width="43.42578125" style="40" customWidth="1"/>
    <col min="12029" max="12029" width="8.140625" style="40" bestFit="1" customWidth="1"/>
    <col min="12030" max="12034" width="12.28515625" style="40" bestFit="1" customWidth="1"/>
    <col min="12035" max="12036" width="8.42578125" style="40" bestFit="1" customWidth="1"/>
    <col min="12037" max="12037" width="9.5703125" style="40" bestFit="1" customWidth="1"/>
    <col min="12038" max="12038" width="43.42578125" style="40" customWidth="1"/>
    <col min="12039" max="12039" width="8.140625" style="40" bestFit="1" customWidth="1"/>
    <col min="12040" max="12042" width="9.5703125" style="40" bestFit="1" customWidth="1"/>
    <col min="12043" max="12043" width="8.140625" style="40" bestFit="1" customWidth="1"/>
    <col min="12044" max="12045" width="9.5703125" style="40" bestFit="1" customWidth="1"/>
    <col min="12046" max="12047" width="10.7109375" style="40" bestFit="1" customWidth="1"/>
    <col min="12048" max="12048" width="9.85546875" style="40" bestFit="1" customWidth="1"/>
    <col min="12049" max="12049" width="43.42578125" style="40" customWidth="1"/>
    <col min="12050" max="12050" width="8.140625" style="40" bestFit="1" customWidth="1"/>
    <col min="12051" max="12062" width="9.85546875" style="40" bestFit="1" customWidth="1"/>
    <col min="12063" max="12283" width="9.140625" style="40"/>
    <col min="12284" max="12284" width="43.42578125" style="40" customWidth="1"/>
    <col min="12285" max="12285" width="8.140625" style="40" bestFit="1" customWidth="1"/>
    <col min="12286" max="12290" width="12.28515625" style="40" bestFit="1" customWidth="1"/>
    <col min="12291" max="12292" width="8.42578125" style="40" bestFit="1" customWidth="1"/>
    <col min="12293" max="12293" width="9.5703125" style="40" bestFit="1" customWidth="1"/>
    <col min="12294" max="12294" width="43.42578125" style="40" customWidth="1"/>
    <col min="12295" max="12295" width="8.140625" style="40" bestFit="1" customWidth="1"/>
    <col min="12296" max="12298" width="9.5703125" style="40" bestFit="1" customWidth="1"/>
    <col min="12299" max="12299" width="8.140625" style="40" bestFit="1" customWidth="1"/>
    <col min="12300" max="12301" width="9.5703125" style="40" bestFit="1" customWidth="1"/>
    <col min="12302" max="12303" width="10.7109375" style="40" bestFit="1" customWidth="1"/>
    <col min="12304" max="12304" width="9.85546875" style="40" bestFit="1" customWidth="1"/>
    <col min="12305" max="12305" width="43.42578125" style="40" customWidth="1"/>
    <col min="12306" max="12306" width="8.140625" style="40" bestFit="1" customWidth="1"/>
    <col min="12307" max="12318" width="9.85546875" style="40" bestFit="1" customWidth="1"/>
    <col min="12319" max="12539" width="9.140625" style="40"/>
    <col min="12540" max="12540" width="43.42578125" style="40" customWidth="1"/>
    <col min="12541" max="12541" width="8.140625" style="40" bestFit="1" customWidth="1"/>
    <col min="12542" max="12546" width="12.28515625" style="40" bestFit="1" customWidth="1"/>
    <col min="12547" max="12548" width="8.42578125" style="40" bestFit="1" customWidth="1"/>
    <col min="12549" max="12549" width="9.5703125" style="40" bestFit="1" customWidth="1"/>
    <col min="12550" max="12550" width="43.42578125" style="40" customWidth="1"/>
    <col min="12551" max="12551" width="8.140625" style="40" bestFit="1" customWidth="1"/>
    <col min="12552" max="12554" width="9.5703125" style="40" bestFit="1" customWidth="1"/>
    <col min="12555" max="12555" width="8.140625" style="40" bestFit="1" customWidth="1"/>
    <col min="12556" max="12557" width="9.5703125" style="40" bestFit="1" customWidth="1"/>
    <col min="12558" max="12559" width="10.7109375" style="40" bestFit="1" customWidth="1"/>
    <col min="12560" max="12560" width="9.85546875" style="40" bestFit="1" customWidth="1"/>
    <col min="12561" max="12561" width="43.42578125" style="40" customWidth="1"/>
    <col min="12562" max="12562" width="8.140625" style="40" bestFit="1" customWidth="1"/>
    <col min="12563" max="12574" width="9.85546875" style="40" bestFit="1" customWidth="1"/>
    <col min="12575" max="12795" width="9.140625" style="40"/>
    <col min="12796" max="12796" width="43.42578125" style="40" customWidth="1"/>
    <col min="12797" max="12797" width="8.140625" style="40" bestFit="1" customWidth="1"/>
    <col min="12798" max="12802" width="12.28515625" style="40" bestFit="1" customWidth="1"/>
    <col min="12803" max="12804" width="8.42578125" style="40" bestFit="1" customWidth="1"/>
    <col min="12805" max="12805" width="9.5703125" style="40" bestFit="1" customWidth="1"/>
    <col min="12806" max="12806" width="43.42578125" style="40" customWidth="1"/>
    <col min="12807" max="12807" width="8.140625" style="40" bestFit="1" customWidth="1"/>
    <col min="12808" max="12810" width="9.5703125" style="40" bestFit="1" customWidth="1"/>
    <col min="12811" max="12811" width="8.140625" style="40" bestFit="1" customWidth="1"/>
    <col min="12812" max="12813" width="9.5703125" style="40" bestFit="1" customWidth="1"/>
    <col min="12814" max="12815" width="10.7109375" style="40" bestFit="1" customWidth="1"/>
    <col min="12816" max="12816" width="9.85546875" style="40" bestFit="1" customWidth="1"/>
    <col min="12817" max="12817" width="43.42578125" style="40" customWidth="1"/>
    <col min="12818" max="12818" width="8.140625" style="40" bestFit="1" customWidth="1"/>
    <col min="12819" max="12830" width="9.85546875" style="40" bestFit="1" customWidth="1"/>
    <col min="12831" max="13051" width="9.140625" style="40"/>
    <col min="13052" max="13052" width="43.42578125" style="40" customWidth="1"/>
    <col min="13053" max="13053" width="8.140625" style="40" bestFit="1" customWidth="1"/>
    <col min="13054" max="13058" width="12.28515625" style="40" bestFit="1" customWidth="1"/>
    <col min="13059" max="13060" width="8.42578125" style="40" bestFit="1" customWidth="1"/>
    <col min="13061" max="13061" width="9.5703125" style="40" bestFit="1" customWidth="1"/>
    <col min="13062" max="13062" width="43.42578125" style="40" customWidth="1"/>
    <col min="13063" max="13063" width="8.140625" style="40" bestFit="1" customWidth="1"/>
    <col min="13064" max="13066" width="9.5703125" style="40" bestFit="1" customWidth="1"/>
    <col min="13067" max="13067" width="8.140625" style="40" bestFit="1" customWidth="1"/>
    <col min="13068" max="13069" width="9.5703125" style="40" bestFit="1" customWidth="1"/>
    <col min="13070" max="13071" width="10.7109375" style="40" bestFit="1" customWidth="1"/>
    <col min="13072" max="13072" width="9.85546875" style="40" bestFit="1" customWidth="1"/>
    <col min="13073" max="13073" width="43.42578125" style="40" customWidth="1"/>
    <col min="13074" max="13074" width="8.140625" style="40" bestFit="1" customWidth="1"/>
    <col min="13075" max="13086" width="9.85546875" style="40" bestFit="1" customWidth="1"/>
    <col min="13087" max="13307" width="9.140625" style="40"/>
    <col min="13308" max="13308" width="43.42578125" style="40" customWidth="1"/>
    <col min="13309" max="13309" width="8.140625" style="40" bestFit="1" customWidth="1"/>
    <col min="13310" max="13314" width="12.28515625" style="40" bestFit="1" customWidth="1"/>
    <col min="13315" max="13316" width="8.42578125" style="40" bestFit="1" customWidth="1"/>
    <col min="13317" max="13317" width="9.5703125" style="40" bestFit="1" customWidth="1"/>
    <col min="13318" max="13318" width="43.42578125" style="40" customWidth="1"/>
    <col min="13319" max="13319" width="8.140625" style="40" bestFit="1" customWidth="1"/>
    <col min="13320" max="13322" width="9.5703125" style="40" bestFit="1" customWidth="1"/>
    <col min="13323" max="13323" width="8.140625" style="40" bestFit="1" customWidth="1"/>
    <col min="13324" max="13325" width="9.5703125" style="40" bestFit="1" customWidth="1"/>
    <col min="13326" max="13327" width="10.7109375" style="40" bestFit="1" customWidth="1"/>
    <col min="13328" max="13328" width="9.85546875" style="40" bestFit="1" customWidth="1"/>
    <col min="13329" max="13329" width="43.42578125" style="40" customWidth="1"/>
    <col min="13330" max="13330" width="8.140625" style="40" bestFit="1" customWidth="1"/>
    <col min="13331" max="13342" width="9.85546875" style="40" bestFit="1" customWidth="1"/>
    <col min="13343" max="13563" width="9.140625" style="40"/>
    <col min="13564" max="13564" width="43.42578125" style="40" customWidth="1"/>
    <col min="13565" max="13565" width="8.140625" style="40" bestFit="1" customWidth="1"/>
    <col min="13566" max="13570" width="12.28515625" style="40" bestFit="1" customWidth="1"/>
    <col min="13571" max="13572" width="8.42578125" style="40" bestFit="1" customWidth="1"/>
    <col min="13573" max="13573" width="9.5703125" style="40" bestFit="1" customWidth="1"/>
    <col min="13574" max="13574" width="43.42578125" style="40" customWidth="1"/>
    <col min="13575" max="13575" width="8.140625" style="40" bestFit="1" customWidth="1"/>
    <col min="13576" max="13578" width="9.5703125" style="40" bestFit="1" customWidth="1"/>
    <col min="13579" max="13579" width="8.140625" style="40" bestFit="1" customWidth="1"/>
    <col min="13580" max="13581" width="9.5703125" style="40" bestFit="1" customWidth="1"/>
    <col min="13582" max="13583" width="10.7109375" style="40" bestFit="1" customWidth="1"/>
    <col min="13584" max="13584" width="9.85546875" style="40" bestFit="1" customWidth="1"/>
    <col min="13585" max="13585" width="43.42578125" style="40" customWidth="1"/>
    <col min="13586" max="13586" width="8.140625" style="40" bestFit="1" customWidth="1"/>
    <col min="13587" max="13598" width="9.85546875" style="40" bestFit="1" customWidth="1"/>
    <col min="13599" max="13819" width="9.140625" style="40"/>
    <col min="13820" max="13820" width="43.42578125" style="40" customWidth="1"/>
    <col min="13821" max="13821" width="8.140625" style="40" bestFit="1" customWidth="1"/>
    <col min="13822" max="13826" width="12.28515625" style="40" bestFit="1" customWidth="1"/>
    <col min="13827" max="13828" width="8.42578125" style="40" bestFit="1" customWidth="1"/>
    <col min="13829" max="13829" width="9.5703125" style="40" bestFit="1" customWidth="1"/>
    <col min="13830" max="13830" width="43.42578125" style="40" customWidth="1"/>
    <col min="13831" max="13831" width="8.140625" style="40" bestFit="1" customWidth="1"/>
    <col min="13832" max="13834" width="9.5703125" style="40" bestFit="1" customWidth="1"/>
    <col min="13835" max="13835" width="8.140625" style="40" bestFit="1" customWidth="1"/>
    <col min="13836" max="13837" width="9.5703125" style="40" bestFit="1" customWidth="1"/>
    <col min="13838" max="13839" width="10.7109375" style="40" bestFit="1" customWidth="1"/>
    <col min="13840" max="13840" width="9.85546875" style="40" bestFit="1" customWidth="1"/>
    <col min="13841" max="13841" width="43.42578125" style="40" customWidth="1"/>
    <col min="13842" max="13842" width="8.140625" style="40" bestFit="1" customWidth="1"/>
    <col min="13843" max="13854" width="9.85546875" style="40" bestFit="1" customWidth="1"/>
    <col min="13855" max="14075" width="9.140625" style="40"/>
    <col min="14076" max="14076" width="43.42578125" style="40" customWidth="1"/>
    <col min="14077" max="14077" width="8.140625" style="40" bestFit="1" customWidth="1"/>
    <col min="14078" max="14082" width="12.28515625" style="40" bestFit="1" customWidth="1"/>
    <col min="14083" max="14084" width="8.42578125" style="40" bestFit="1" customWidth="1"/>
    <col min="14085" max="14085" width="9.5703125" style="40" bestFit="1" customWidth="1"/>
    <col min="14086" max="14086" width="43.42578125" style="40" customWidth="1"/>
    <col min="14087" max="14087" width="8.140625" style="40" bestFit="1" customWidth="1"/>
    <col min="14088" max="14090" width="9.5703125" style="40" bestFit="1" customWidth="1"/>
    <col min="14091" max="14091" width="8.140625" style="40" bestFit="1" customWidth="1"/>
    <col min="14092" max="14093" width="9.5703125" style="40" bestFit="1" customWidth="1"/>
    <col min="14094" max="14095" width="10.7109375" style="40" bestFit="1" customWidth="1"/>
    <col min="14096" max="14096" width="9.85546875" style="40" bestFit="1" customWidth="1"/>
    <col min="14097" max="14097" width="43.42578125" style="40" customWidth="1"/>
    <col min="14098" max="14098" width="8.140625" style="40" bestFit="1" customWidth="1"/>
    <col min="14099" max="14110" width="9.85546875" style="40" bestFit="1" customWidth="1"/>
    <col min="14111" max="14331" width="9.140625" style="40"/>
    <col min="14332" max="14332" width="43.42578125" style="40" customWidth="1"/>
    <col min="14333" max="14333" width="8.140625" style="40" bestFit="1" customWidth="1"/>
    <col min="14334" max="14338" width="12.28515625" style="40" bestFit="1" customWidth="1"/>
    <col min="14339" max="14340" width="8.42578125" style="40" bestFit="1" customWidth="1"/>
    <col min="14341" max="14341" width="9.5703125" style="40" bestFit="1" customWidth="1"/>
    <col min="14342" max="14342" width="43.42578125" style="40" customWidth="1"/>
    <col min="14343" max="14343" width="8.140625" style="40" bestFit="1" customWidth="1"/>
    <col min="14344" max="14346" width="9.5703125" style="40" bestFit="1" customWidth="1"/>
    <col min="14347" max="14347" width="8.140625" style="40" bestFit="1" customWidth="1"/>
    <col min="14348" max="14349" width="9.5703125" style="40" bestFit="1" customWidth="1"/>
    <col min="14350" max="14351" width="10.7109375" style="40" bestFit="1" customWidth="1"/>
    <col min="14352" max="14352" width="9.85546875" style="40" bestFit="1" customWidth="1"/>
    <col min="14353" max="14353" width="43.42578125" style="40" customWidth="1"/>
    <col min="14354" max="14354" width="8.140625" style="40" bestFit="1" customWidth="1"/>
    <col min="14355" max="14366" width="9.85546875" style="40" bestFit="1" customWidth="1"/>
    <col min="14367" max="14587" width="9.140625" style="40"/>
    <col min="14588" max="14588" width="43.42578125" style="40" customWidth="1"/>
    <col min="14589" max="14589" width="8.140625" style="40" bestFit="1" customWidth="1"/>
    <col min="14590" max="14594" width="12.28515625" style="40" bestFit="1" customWidth="1"/>
    <col min="14595" max="14596" width="8.42578125" style="40" bestFit="1" customWidth="1"/>
    <col min="14597" max="14597" width="9.5703125" style="40" bestFit="1" customWidth="1"/>
    <col min="14598" max="14598" width="43.42578125" style="40" customWidth="1"/>
    <col min="14599" max="14599" width="8.140625" style="40" bestFit="1" customWidth="1"/>
    <col min="14600" max="14602" width="9.5703125" style="40" bestFit="1" customWidth="1"/>
    <col min="14603" max="14603" width="8.140625" style="40" bestFit="1" customWidth="1"/>
    <col min="14604" max="14605" width="9.5703125" style="40" bestFit="1" customWidth="1"/>
    <col min="14606" max="14607" width="10.7109375" style="40" bestFit="1" customWidth="1"/>
    <col min="14608" max="14608" width="9.85546875" style="40" bestFit="1" customWidth="1"/>
    <col min="14609" max="14609" width="43.42578125" style="40" customWidth="1"/>
    <col min="14610" max="14610" width="8.140625" style="40" bestFit="1" customWidth="1"/>
    <col min="14611" max="14622" width="9.85546875" style="40" bestFit="1" customWidth="1"/>
    <col min="14623" max="14843" width="9.140625" style="40"/>
    <col min="14844" max="14844" width="43.42578125" style="40" customWidth="1"/>
    <col min="14845" max="14845" width="8.140625" style="40" bestFit="1" customWidth="1"/>
    <col min="14846" max="14850" width="12.28515625" style="40" bestFit="1" customWidth="1"/>
    <col min="14851" max="14852" width="8.42578125" style="40" bestFit="1" customWidth="1"/>
    <col min="14853" max="14853" width="9.5703125" style="40" bestFit="1" customWidth="1"/>
    <col min="14854" max="14854" width="43.42578125" style="40" customWidth="1"/>
    <col min="14855" max="14855" width="8.140625" style="40" bestFit="1" customWidth="1"/>
    <col min="14856" max="14858" width="9.5703125" style="40" bestFit="1" customWidth="1"/>
    <col min="14859" max="14859" width="8.140625" style="40" bestFit="1" customWidth="1"/>
    <col min="14860" max="14861" width="9.5703125" style="40" bestFit="1" customWidth="1"/>
    <col min="14862" max="14863" width="10.7109375" style="40" bestFit="1" customWidth="1"/>
    <col min="14864" max="14864" width="9.85546875" style="40" bestFit="1" customWidth="1"/>
    <col min="14865" max="14865" width="43.42578125" style="40" customWidth="1"/>
    <col min="14866" max="14866" width="8.140625" style="40" bestFit="1" customWidth="1"/>
    <col min="14867" max="14878" width="9.85546875" style="40" bestFit="1" customWidth="1"/>
    <col min="14879" max="15099" width="9.140625" style="40"/>
    <col min="15100" max="15100" width="43.42578125" style="40" customWidth="1"/>
    <col min="15101" max="15101" width="8.140625" style="40" bestFit="1" customWidth="1"/>
    <col min="15102" max="15106" width="12.28515625" style="40" bestFit="1" customWidth="1"/>
    <col min="15107" max="15108" width="8.42578125" style="40" bestFit="1" customWidth="1"/>
    <col min="15109" max="15109" width="9.5703125" style="40" bestFit="1" customWidth="1"/>
    <col min="15110" max="15110" width="43.42578125" style="40" customWidth="1"/>
    <col min="15111" max="15111" width="8.140625" style="40" bestFit="1" customWidth="1"/>
    <col min="15112" max="15114" width="9.5703125" style="40" bestFit="1" customWidth="1"/>
    <col min="15115" max="15115" width="8.140625" style="40" bestFit="1" customWidth="1"/>
    <col min="15116" max="15117" width="9.5703125" style="40" bestFit="1" customWidth="1"/>
    <col min="15118" max="15119" width="10.7109375" style="40" bestFit="1" customWidth="1"/>
    <col min="15120" max="15120" width="9.85546875" style="40" bestFit="1" customWidth="1"/>
    <col min="15121" max="15121" width="43.42578125" style="40" customWidth="1"/>
    <col min="15122" max="15122" width="8.140625" style="40" bestFit="1" customWidth="1"/>
    <col min="15123" max="15134" width="9.85546875" style="40" bestFit="1" customWidth="1"/>
    <col min="15135" max="15355" width="9.140625" style="40"/>
    <col min="15356" max="15356" width="43.42578125" style="40" customWidth="1"/>
    <col min="15357" max="15357" width="8.140625" style="40" bestFit="1" customWidth="1"/>
    <col min="15358" max="15362" width="12.28515625" style="40" bestFit="1" customWidth="1"/>
    <col min="15363" max="15364" width="8.42578125" style="40" bestFit="1" customWidth="1"/>
    <col min="15365" max="15365" width="9.5703125" style="40" bestFit="1" customWidth="1"/>
    <col min="15366" max="15366" width="43.42578125" style="40" customWidth="1"/>
    <col min="15367" max="15367" width="8.140625" style="40" bestFit="1" customWidth="1"/>
    <col min="15368" max="15370" width="9.5703125" style="40" bestFit="1" customWidth="1"/>
    <col min="15371" max="15371" width="8.140625" style="40" bestFit="1" customWidth="1"/>
    <col min="15372" max="15373" width="9.5703125" style="40" bestFit="1" customWidth="1"/>
    <col min="15374" max="15375" width="10.7109375" style="40" bestFit="1" customWidth="1"/>
    <col min="15376" max="15376" width="9.85546875" style="40" bestFit="1" customWidth="1"/>
    <col min="15377" max="15377" width="43.42578125" style="40" customWidth="1"/>
    <col min="15378" max="15378" width="8.140625" style="40" bestFit="1" customWidth="1"/>
    <col min="15379" max="15390" width="9.85546875" style="40" bestFit="1" customWidth="1"/>
    <col min="15391" max="15611" width="9.140625" style="40"/>
    <col min="15612" max="15612" width="43.42578125" style="40" customWidth="1"/>
    <col min="15613" max="15613" width="8.140625" style="40" bestFit="1" customWidth="1"/>
    <col min="15614" max="15618" width="12.28515625" style="40" bestFit="1" customWidth="1"/>
    <col min="15619" max="15620" width="8.42578125" style="40" bestFit="1" customWidth="1"/>
    <col min="15621" max="15621" width="9.5703125" style="40" bestFit="1" customWidth="1"/>
    <col min="15622" max="15622" width="43.42578125" style="40" customWidth="1"/>
    <col min="15623" max="15623" width="8.140625" style="40" bestFit="1" customWidth="1"/>
    <col min="15624" max="15626" width="9.5703125" style="40" bestFit="1" customWidth="1"/>
    <col min="15627" max="15627" width="8.140625" style="40" bestFit="1" customWidth="1"/>
    <col min="15628" max="15629" width="9.5703125" style="40" bestFit="1" customWidth="1"/>
    <col min="15630" max="15631" width="10.7109375" style="40" bestFit="1" customWidth="1"/>
    <col min="15632" max="15632" width="9.85546875" style="40" bestFit="1" customWidth="1"/>
    <col min="15633" max="15633" width="43.42578125" style="40" customWidth="1"/>
    <col min="15634" max="15634" width="8.140625" style="40" bestFit="1" customWidth="1"/>
    <col min="15635" max="15646" width="9.85546875" style="40" bestFit="1" customWidth="1"/>
    <col min="15647" max="15867" width="9.140625" style="40"/>
    <col min="15868" max="15868" width="43.42578125" style="40" customWidth="1"/>
    <col min="15869" max="15869" width="8.140625" style="40" bestFit="1" customWidth="1"/>
    <col min="15870" max="15874" width="12.28515625" style="40" bestFit="1" customWidth="1"/>
    <col min="15875" max="15876" width="8.42578125" style="40" bestFit="1" customWidth="1"/>
    <col min="15877" max="15877" width="9.5703125" style="40" bestFit="1" customWidth="1"/>
    <col min="15878" max="15878" width="43.42578125" style="40" customWidth="1"/>
    <col min="15879" max="15879" width="8.140625" style="40" bestFit="1" customWidth="1"/>
    <col min="15880" max="15882" width="9.5703125" style="40" bestFit="1" customWidth="1"/>
    <col min="15883" max="15883" width="8.140625" style="40" bestFit="1" customWidth="1"/>
    <col min="15884" max="15885" width="9.5703125" style="40" bestFit="1" customWidth="1"/>
    <col min="15886" max="15887" width="10.7109375" style="40" bestFit="1" customWidth="1"/>
    <col min="15888" max="15888" width="9.85546875" style="40" bestFit="1" customWidth="1"/>
    <col min="15889" max="15889" width="43.42578125" style="40" customWidth="1"/>
    <col min="15890" max="15890" width="8.140625" style="40" bestFit="1" customWidth="1"/>
    <col min="15891" max="15902" width="9.85546875" style="40" bestFit="1" customWidth="1"/>
    <col min="15903" max="16123" width="9.140625" style="40"/>
    <col min="16124" max="16124" width="43.42578125" style="40" customWidth="1"/>
    <col min="16125" max="16125" width="8.140625" style="40" bestFit="1" customWidth="1"/>
    <col min="16126" max="16130" width="12.28515625" style="40" bestFit="1" customWidth="1"/>
    <col min="16131" max="16132" width="8.42578125" style="40" bestFit="1" customWidth="1"/>
    <col min="16133" max="16133" width="9.5703125" style="40" bestFit="1" customWidth="1"/>
    <col min="16134" max="16134" width="43.42578125" style="40" customWidth="1"/>
    <col min="16135" max="16135" width="8.140625" style="40" bestFit="1" customWidth="1"/>
    <col min="16136" max="16138" width="9.5703125" style="40" bestFit="1" customWidth="1"/>
    <col min="16139" max="16139" width="8.140625" style="40" bestFit="1" customWidth="1"/>
    <col min="16140" max="16141" width="9.5703125" style="40" bestFit="1" customWidth="1"/>
    <col min="16142" max="16143" width="10.7109375" style="40" bestFit="1" customWidth="1"/>
    <col min="16144" max="16144" width="9.85546875" style="40" bestFit="1" customWidth="1"/>
    <col min="16145" max="16145" width="43.42578125" style="40" customWidth="1"/>
    <col min="16146" max="16146" width="8.140625" style="40" bestFit="1" customWidth="1"/>
    <col min="16147" max="16158" width="9.85546875" style="40" bestFit="1" customWidth="1"/>
    <col min="16159" max="16384" width="9.140625" style="40"/>
  </cols>
  <sheetData>
    <row r="1" spans="1:30" s="416" customFormat="1" ht="17.100000000000001" customHeight="1" thickBot="1">
      <c r="A1" s="751" t="s">
        <v>955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415"/>
      <c r="O1" s="415"/>
      <c r="P1" s="415"/>
      <c r="Q1" s="415"/>
      <c r="R1" s="415"/>
      <c r="S1" s="415"/>
      <c r="T1" s="415"/>
      <c r="U1" s="415"/>
      <c r="V1" s="415"/>
      <c r="W1" s="415"/>
      <c r="X1" s="415"/>
      <c r="Y1" s="415"/>
      <c r="Z1" s="415"/>
    </row>
    <row r="2" spans="1:30" s="364" customFormat="1" ht="20.100000000000001" customHeight="1">
      <c r="A2" s="594"/>
      <c r="B2" s="752"/>
      <c r="C2" s="550"/>
      <c r="D2" s="550"/>
      <c r="E2" s="550"/>
      <c r="F2" s="550"/>
      <c r="G2" s="594"/>
      <c r="H2" s="594"/>
      <c r="I2" s="594"/>
      <c r="J2" s="752"/>
      <c r="K2" s="594"/>
      <c r="L2" s="594"/>
      <c r="M2" s="594"/>
      <c r="N2" s="752"/>
      <c r="O2" s="550"/>
      <c r="P2" s="550"/>
      <c r="Q2" s="550"/>
      <c r="R2" s="550"/>
      <c r="S2" s="550"/>
      <c r="T2" s="550"/>
      <c r="U2" s="752"/>
      <c r="V2" s="909"/>
      <c r="W2" s="1289">
        <v>2010</v>
      </c>
      <c r="X2" s="1288"/>
      <c r="Y2" s="1288"/>
      <c r="Z2" s="1288"/>
      <c r="AA2" s="1289">
        <v>2011</v>
      </c>
      <c r="AB2" s="1288"/>
      <c r="AC2" s="1288"/>
      <c r="AD2" s="1288"/>
    </row>
    <row r="3" spans="1:30" s="364" customFormat="1" ht="20.100000000000001" customHeight="1" thickBot="1">
      <c r="A3" s="304" t="s">
        <v>630</v>
      </c>
      <c r="B3" s="746" t="s">
        <v>624</v>
      </c>
      <c r="C3" s="122">
        <v>1993</v>
      </c>
      <c r="D3" s="122">
        <v>1994</v>
      </c>
      <c r="E3" s="122">
        <v>1995</v>
      </c>
      <c r="F3" s="122">
        <v>1996</v>
      </c>
      <c r="G3" s="122">
        <v>1997</v>
      </c>
      <c r="H3" s="122">
        <v>1998</v>
      </c>
      <c r="I3" s="122">
        <v>1999</v>
      </c>
      <c r="J3" s="746" t="s">
        <v>624</v>
      </c>
      <c r="K3" s="122">
        <v>2000</v>
      </c>
      <c r="L3" s="122">
        <v>2001</v>
      </c>
      <c r="M3" s="122">
        <v>2002</v>
      </c>
      <c r="N3" s="746" t="s">
        <v>624</v>
      </c>
      <c r="O3" s="417">
        <v>2003</v>
      </c>
      <c r="P3" s="418" t="s">
        <v>370</v>
      </c>
      <c r="Q3" s="418" t="s">
        <v>374</v>
      </c>
      <c r="R3" s="419">
        <v>2006</v>
      </c>
      <c r="S3" s="419">
        <v>2007</v>
      </c>
      <c r="T3" s="419">
        <v>2008</v>
      </c>
      <c r="U3" s="746" t="s">
        <v>624</v>
      </c>
      <c r="V3" s="304">
        <v>2009</v>
      </c>
      <c r="W3" s="420" t="s">
        <v>656</v>
      </c>
      <c r="X3" s="421" t="s">
        <v>657</v>
      </c>
      <c r="Y3" s="421" t="s">
        <v>658</v>
      </c>
      <c r="Z3" s="421" t="s">
        <v>659</v>
      </c>
      <c r="AA3" s="420" t="s">
        <v>656</v>
      </c>
      <c r="AB3" s="421" t="s">
        <v>657</v>
      </c>
      <c r="AC3" s="421" t="s">
        <v>658</v>
      </c>
      <c r="AD3" s="421" t="s">
        <v>659</v>
      </c>
    </row>
    <row r="4" spans="1:30" ht="20.100000000000001" customHeight="1">
      <c r="A4" s="382" t="s">
        <v>735</v>
      </c>
      <c r="B4" s="747"/>
      <c r="C4" s="274"/>
      <c r="D4" s="274"/>
      <c r="E4" s="274"/>
      <c r="F4" s="274"/>
      <c r="G4" s="274"/>
      <c r="H4" s="274"/>
      <c r="I4" s="274"/>
      <c r="J4" s="747"/>
      <c r="K4" s="274"/>
      <c r="L4" s="274"/>
      <c r="M4" s="274"/>
      <c r="N4" s="747"/>
      <c r="O4" s="274"/>
      <c r="P4" s="274"/>
      <c r="Q4" s="274"/>
      <c r="R4" s="274"/>
      <c r="S4" s="274"/>
      <c r="T4" s="274"/>
      <c r="U4" s="747"/>
      <c r="V4" s="274"/>
      <c r="W4" s="274"/>
      <c r="X4" s="274"/>
      <c r="Y4" s="274"/>
      <c r="Z4" s="274"/>
      <c r="AA4" s="274"/>
      <c r="AB4" s="274"/>
      <c r="AC4" s="274"/>
      <c r="AD4" s="274"/>
    </row>
    <row r="5" spans="1:30" ht="20.100000000000001" customHeight="1">
      <c r="A5" s="382" t="s">
        <v>736</v>
      </c>
      <c r="B5" s="747"/>
      <c r="C5" s="38">
        <v>4029614</v>
      </c>
      <c r="D5" s="38">
        <v>7125921</v>
      </c>
      <c r="E5" s="38">
        <v>1552642</v>
      </c>
      <c r="F5" s="38">
        <v>6479674</v>
      </c>
      <c r="G5" s="38">
        <v>1498180</v>
      </c>
      <c r="H5" s="38">
        <v>3031.7</v>
      </c>
      <c r="I5" s="38">
        <v>3317</v>
      </c>
      <c r="J5" s="747"/>
      <c r="K5" s="422">
        <v>15292</v>
      </c>
      <c r="L5" s="423">
        <v>13098</v>
      </c>
      <c r="M5" s="422">
        <v>32771</v>
      </c>
      <c r="N5" s="747"/>
      <c r="O5" s="422">
        <v>23741</v>
      </c>
      <c r="P5" s="422">
        <v>38090.6</v>
      </c>
      <c r="Q5" s="422">
        <v>38090.6</v>
      </c>
      <c r="R5" s="422">
        <v>72028.399999999994</v>
      </c>
      <c r="S5" s="422">
        <v>115365.9</v>
      </c>
      <c r="T5" s="423">
        <v>45578.120999999999</v>
      </c>
      <c r="U5" s="747"/>
      <c r="V5" s="187">
        <v>67152.399999999994</v>
      </c>
      <c r="W5" s="423">
        <v>28257.38</v>
      </c>
      <c r="X5" s="423">
        <v>17691.042000000001</v>
      </c>
      <c r="Y5" s="423">
        <v>17158.145</v>
      </c>
      <c r="Z5" s="423">
        <f>Z6+Z7</f>
        <v>60883.4</v>
      </c>
      <c r="AA5" s="423">
        <f>AA6+AA7</f>
        <v>23884.9</v>
      </c>
      <c r="AB5" s="423">
        <f>AB6+AB7</f>
        <v>12453.2</v>
      </c>
      <c r="AC5" s="423">
        <f>AC6+AC7</f>
        <v>55711.9</v>
      </c>
      <c r="AD5" s="423">
        <f>AD6+AD7</f>
        <v>60768.4</v>
      </c>
    </row>
    <row r="6" spans="1:30" ht="20.100000000000001" customHeight="1">
      <c r="A6" s="424" t="s">
        <v>737</v>
      </c>
      <c r="B6" s="747"/>
      <c r="C6" s="38">
        <v>4029614</v>
      </c>
      <c r="D6" s="38">
        <v>7125921</v>
      </c>
      <c r="E6" s="38">
        <v>1552642</v>
      </c>
      <c r="F6" s="38">
        <v>6479674</v>
      </c>
      <c r="G6" s="38">
        <v>1498180</v>
      </c>
      <c r="H6" s="38">
        <v>3031.7</v>
      </c>
      <c r="I6" s="38">
        <v>3317</v>
      </c>
      <c r="J6" s="747"/>
      <c r="K6" s="38">
        <v>15292</v>
      </c>
      <c r="L6" s="38">
        <v>13098</v>
      </c>
      <c r="M6" s="38">
        <v>32771</v>
      </c>
      <c r="N6" s="747"/>
      <c r="O6" s="38">
        <v>23741</v>
      </c>
      <c r="P6" s="38">
        <v>38090.6</v>
      </c>
      <c r="Q6" s="38">
        <v>38090.6</v>
      </c>
      <c r="R6" s="422">
        <v>70164.7</v>
      </c>
      <c r="S6" s="422">
        <v>115365.9</v>
      </c>
      <c r="T6" s="423">
        <v>45578.120999999999</v>
      </c>
      <c r="U6" s="747"/>
      <c r="V6" s="187">
        <v>67152.399999999994</v>
      </c>
      <c r="W6" s="423">
        <v>28257.38</v>
      </c>
      <c r="X6" s="423">
        <v>17691.042000000001</v>
      </c>
      <c r="Y6" s="423">
        <v>17158.145</v>
      </c>
      <c r="Z6" s="423">
        <v>60883.4</v>
      </c>
      <c r="AA6" s="423">
        <v>23884.9</v>
      </c>
      <c r="AB6" s="423">
        <v>12453.2</v>
      </c>
      <c r="AC6" s="423">
        <v>55711.9</v>
      </c>
      <c r="AD6" s="423">
        <v>60768.4</v>
      </c>
    </row>
    <row r="7" spans="1:30" ht="20.100000000000001" customHeight="1">
      <c r="A7" s="386" t="s">
        <v>738</v>
      </c>
      <c r="B7" s="747"/>
      <c r="C7" s="38">
        <v>0</v>
      </c>
      <c r="D7" s="38">
        <v>0</v>
      </c>
      <c r="E7" s="38">
        <v>0</v>
      </c>
      <c r="F7" s="38">
        <v>0</v>
      </c>
      <c r="G7" s="422">
        <v>0</v>
      </c>
      <c r="H7" s="38">
        <v>0</v>
      </c>
      <c r="I7" s="38">
        <v>0</v>
      </c>
      <c r="J7" s="747"/>
      <c r="K7" s="38">
        <v>0</v>
      </c>
      <c r="L7" s="38">
        <v>0</v>
      </c>
      <c r="M7" s="38">
        <v>0</v>
      </c>
      <c r="N7" s="747"/>
      <c r="O7" s="38">
        <v>0</v>
      </c>
      <c r="P7" s="38">
        <v>0</v>
      </c>
      <c r="Q7" s="38">
        <v>0</v>
      </c>
      <c r="R7" s="38">
        <v>1863.7</v>
      </c>
      <c r="S7" s="38">
        <v>0</v>
      </c>
      <c r="T7" s="42">
        <v>0</v>
      </c>
      <c r="U7" s="747"/>
      <c r="V7" s="187">
        <v>0</v>
      </c>
      <c r="W7" s="42">
        <v>0</v>
      </c>
      <c r="X7" s="423">
        <v>0</v>
      </c>
      <c r="Y7" s="423">
        <v>0</v>
      </c>
      <c r="Z7" s="42">
        <v>0</v>
      </c>
      <c r="AA7" s="42">
        <v>0</v>
      </c>
      <c r="AB7" s="423">
        <v>0</v>
      </c>
      <c r="AC7" s="423">
        <v>0</v>
      </c>
      <c r="AD7" s="42">
        <v>0</v>
      </c>
    </row>
    <row r="8" spans="1:30" ht="20.100000000000001" customHeight="1">
      <c r="A8" s="382" t="s">
        <v>739</v>
      </c>
      <c r="B8" s="748"/>
      <c r="C8" s="38">
        <v>3352974</v>
      </c>
      <c r="D8" s="38">
        <v>7865119</v>
      </c>
      <c r="E8" s="38">
        <v>1317937</v>
      </c>
      <c r="F8" s="38">
        <v>7917603</v>
      </c>
      <c r="G8" s="38">
        <v>3841902</v>
      </c>
      <c r="H8" s="38">
        <v>3317.7000000000003</v>
      </c>
      <c r="I8" s="38">
        <v>3517</v>
      </c>
      <c r="J8" s="748"/>
      <c r="K8" s="422">
        <v>21711</v>
      </c>
      <c r="L8" s="425">
        <v>18049</v>
      </c>
      <c r="M8" s="422">
        <v>43693</v>
      </c>
      <c r="N8" s="748"/>
      <c r="O8" s="187">
        <v>34036</v>
      </c>
      <c r="P8" s="187">
        <v>47546.5</v>
      </c>
      <c r="Q8" s="187">
        <v>47546.5</v>
      </c>
      <c r="R8" s="422">
        <v>157943.5</v>
      </c>
      <c r="S8" s="422">
        <v>258869</v>
      </c>
      <c r="T8" s="423">
        <v>356247.93300000002</v>
      </c>
      <c r="U8" s="748"/>
      <c r="V8" s="187">
        <v>239535.7</v>
      </c>
      <c r="W8" s="423">
        <v>289508.53600000002</v>
      </c>
      <c r="X8" s="423">
        <v>289702.29599999997</v>
      </c>
      <c r="Y8" s="423">
        <v>232147.37534999996</v>
      </c>
      <c r="Z8" s="423">
        <f>Z9+Z10+Z11</f>
        <v>276411.7</v>
      </c>
      <c r="AA8" s="423">
        <f>AA9+AA10+AA11</f>
        <v>181872.6</v>
      </c>
      <c r="AB8" s="423">
        <f>AB9+AB10+AB11</f>
        <v>191476.5</v>
      </c>
      <c r="AC8" s="423">
        <f>AC9+AC10+AC11</f>
        <v>236401.7</v>
      </c>
      <c r="AD8" s="423">
        <f>AD9+AD10+AD11</f>
        <v>210170.2</v>
      </c>
    </row>
    <row r="9" spans="1:30" ht="20.100000000000001" customHeight="1">
      <c r="A9" s="386" t="s">
        <v>686</v>
      </c>
      <c r="B9" s="747"/>
      <c r="C9" s="38">
        <v>3350050</v>
      </c>
      <c r="D9" s="38">
        <v>5517625</v>
      </c>
      <c r="E9" s="38">
        <v>707937</v>
      </c>
      <c r="F9" s="38">
        <v>7653068</v>
      </c>
      <c r="G9" s="38">
        <v>1619311</v>
      </c>
      <c r="H9" s="38">
        <v>3082.9</v>
      </c>
      <c r="I9" s="38">
        <v>3276</v>
      </c>
      <c r="J9" s="747"/>
      <c r="K9" s="38">
        <v>15295</v>
      </c>
      <c r="L9" s="38">
        <v>11296</v>
      </c>
      <c r="M9" s="38">
        <v>25228</v>
      </c>
      <c r="N9" s="747"/>
      <c r="O9" s="38">
        <v>23287</v>
      </c>
      <c r="P9" s="38">
        <v>25087.9</v>
      </c>
      <c r="Q9" s="38">
        <v>25087.9</v>
      </c>
      <c r="R9" s="422">
        <v>76020.2</v>
      </c>
      <c r="S9" s="422">
        <v>97049.8</v>
      </c>
      <c r="T9" s="423">
        <v>195900.997</v>
      </c>
      <c r="U9" s="747"/>
      <c r="V9" s="187">
        <v>216713.2</v>
      </c>
      <c r="W9" s="423">
        <v>211032.25400000002</v>
      </c>
      <c r="X9" s="423">
        <v>216387.58799999999</v>
      </c>
      <c r="Y9" s="423">
        <v>169340.93012899999</v>
      </c>
      <c r="Z9" s="423">
        <v>247727.7</v>
      </c>
      <c r="AA9" s="423">
        <v>136741.5</v>
      </c>
      <c r="AB9" s="423">
        <v>145142.20000000001</v>
      </c>
      <c r="AC9" s="423">
        <v>189588.7</v>
      </c>
      <c r="AD9" s="423">
        <v>152927.70000000001</v>
      </c>
    </row>
    <row r="10" spans="1:30" ht="20.100000000000001" customHeight="1">
      <c r="A10" s="386" t="s">
        <v>740</v>
      </c>
      <c r="B10" s="747"/>
      <c r="C10" s="38">
        <v>2924</v>
      </c>
      <c r="D10" s="38">
        <v>2347494</v>
      </c>
      <c r="E10" s="38">
        <v>610000</v>
      </c>
      <c r="F10" s="38">
        <v>13354</v>
      </c>
      <c r="G10" s="38">
        <v>2219959</v>
      </c>
      <c r="H10" s="38">
        <v>3.3</v>
      </c>
      <c r="I10" s="38">
        <v>12</v>
      </c>
      <c r="J10" s="747"/>
      <c r="K10" s="38">
        <v>476</v>
      </c>
      <c r="L10" s="38">
        <v>17</v>
      </c>
      <c r="M10" s="38">
        <v>11</v>
      </c>
      <c r="N10" s="747"/>
      <c r="O10" s="38">
        <v>8</v>
      </c>
      <c r="P10" s="38">
        <v>11</v>
      </c>
      <c r="Q10" s="38">
        <v>11</v>
      </c>
      <c r="R10" s="422">
        <v>7.5</v>
      </c>
      <c r="S10" s="422">
        <v>3239.6</v>
      </c>
      <c r="T10" s="423">
        <v>118200.99</v>
      </c>
      <c r="U10" s="747"/>
      <c r="V10" s="187">
        <v>16.895</v>
      </c>
      <c r="W10" s="423">
        <v>47408.399000000005</v>
      </c>
      <c r="X10" s="423">
        <v>37435.022999999994</v>
      </c>
      <c r="Y10" s="423">
        <v>34231.881609999997</v>
      </c>
      <c r="Z10" s="423">
        <v>5850.9</v>
      </c>
      <c r="AA10" s="423">
        <v>14800</v>
      </c>
      <c r="AB10" s="423">
        <v>4200</v>
      </c>
      <c r="AC10" s="423">
        <v>0</v>
      </c>
      <c r="AD10" s="423">
        <v>3000</v>
      </c>
    </row>
    <row r="11" spans="1:30" ht="20.100000000000001" customHeight="1">
      <c r="A11" s="386" t="s">
        <v>741</v>
      </c>
      <c r="B11" s="747"/>
      <c r="C11" s="38">
        <v>0</v>
      </c>
      <c r="D11" s="38">
        <v>0</v>
      </c>
      <c r="E11" s="38">
        <v>0</v>
      </c>
      <c r="F11" s="38">
        <v>251181</v>
      </c>
      <c r="G11" s="38">
        <v>2632</v>
      </c>
      <c r="H11" s="38">
        <v>231.5</v>
      </c>
      <c r="I11" s="38">
        <v>229</v>
      </c>
      <c r="J11" s="747"/>
      <c r="K11" s="38">
        <v>5941</v>
      </c>
      <c r="L11" s="38">
        <v>6736</v>
      </c>
      <c r="M11" s="38">
        <v>18453</v>
      </c>
      <c r="N11" s="747"/>
      <c r="O11" s="38">
        <v>10741</v>
      </c>
      <c r="P11" s="38">
        <v>22447.5</v>
      </c>
      <c r="Q11" s="38">
        <v>22447.5</v>
      </c>
      <c r="R11" s="422">
        <v>81915.8</v>
      </c>
      <c r="S11" s="422">
        <v>158579.5</v>
      </c>
      <c r="T11" s="423">
        <v>42145.946000000004</v>
      </c>
      <c r="U11" s="747"/>
      <c r="V11" s="187">
        <v>22805.599999999999</v>
      </c>
      <c r="W11" s="423">
        <v>31067.882999999998</v>
      </c>
      <c r="X11" s="423">
        <v>35879.684999999998</v>
      </c>
      <c r="Y11" s="423">
        <v>28574.563611000001</v>
      </c>
      <c r="Z11" s="423">
        <v>22833.1</v>
      </c>
      <c r="AA11" s="423">
        <v>30331.1</v>
      </c>
      <c r="AB11" s="423">
        <v>42134.3</v>
      </c>
      <c r="AC11" s="423">
        <v>46813</v>
      </c>
      <c r="AD11" s="423">
        <v>54242.5</v>
      </c>
    </row>
    <row r="12" spans="1:30" ht="20.100000000000001" customHeight="1">
      <c r="A12" s="426" t="s">
        <v>1022</v>
      </c>
      <c r="B12" s="749">
        <v>70</v>
      </c>
      <c r="C12" s="422">
        <v>120.2</v>
      </c>
      <c r="D12" s="422">
        <v>90.6</v>
      </c>
      <c r="E12" s="422">
        <v>117.8</v>
      </c>
      <c r="F12" s="422">
        <v>81.8</v>
      </c>
      <c r="G12" s="422">
        <v>39</v>
      </c>
      <c r="H12" s="38">
        <v>91.379570184163725</v>
      </c>
      <c r="I12" s="38">
        <v>94.3</v>
      </c>
      <c r="J12" s="749">
        <v>70</v>
      </c>
      <c r="K12" s="38">
        <v>70.400000000000006</v>
      </c>
      <c r="L12" s="38">
        <v>72.599999999999994</v>
      </c>
      <c r="M12" s="38">
        <v>75</v>
      </c>
      <c r="N12" s="749">
        <v>60</v>
      </c>
      <c r="O12" s="38">
        <v>69.8</v>
      </c>
      <c r="P12" s="38">
        <v>80.099999999999994</v>
      </c>
      <c r="Q12" s="38">
        <v>80.099999999999994</v>
      </c>
      <c r="R12" s="422">
        <v>45.6</v>
      </c>
      <c r="S12" s="422">
        <v>44.6</v>
      </c>
      <c r="T12" s="423">
        <v>12.793932758060381</v>
      </c>
      <c r="U12" s="749">
        <v>60</v>
      </c>
      <c r="V12" s="187">
        <v>28</v>
      </c>
      <c r="W12" s="423">
        <v>9.7604652320165091</v>
      </c>
      <c r="X12" s="423">
        <v>6.1066281642448574</v>
      </c>
      <c r="Y12" s="423">
        <v>7.3910570705920335</v>
      </c>
      <c r="Z12" s="423">
        <v>22</v>
      </c>
      <c r="AA12" s="423">
        <v>13.1</v>
      </c>
      <c r="AB12" s="423">
        <v>6.5</v>
      </c>
      <c r="AC12" s="423">
        <v>23.6</v>
      </c>
      <c r="AD12" s="423">
        <v>28.9</v>
      </c>
    </row>
    <row r="13" spans="1:30" ht="20.100000000000001" customHeight="1">
      <c r="A13" s="426" t="s">
        <v>742</v>
      </c>
      <c r="B13" s="747"/>
      <c r="C13" s="38">
        <v>2924</v>
      </c>
      <c r="D13" s="38">
        <v>2347494</v>
      </c>
      <c r="E13" s="38">
        <v>610000</v>
      </c>
      <c r="F13" s="38">
        <v>264535</v>
      </c>
      <c r="G13" s="38">
        <v>2222591</v>
      </c>
      <c r="H13" s="38">
        <v>234.8</v>
      </c>
      <c r="I13" s="38">
        <v>241</v>
      </c>
      <c r="J13" s="747"/>
      <c r="K13" s="422">
        <v>6417</v>
      </c>
      <c r="L13" s="422">
        <v>6773</v>
      </c>
      <c r="M13" s="422">
        <v>18465</v>
      </c>
      <c r="N13" s="747"/>
      <c r="O13" s="422">
        <v>10749</v>
      </c>
      <c r="P13" s="422">
        <v>22458.6</v>
      </c>
      <c r="Q13" s="422">
        <v>22458.6</v>
      </c>
      <c r="R13" s="422">
        <v>81923.3</v>
      </c>
      <c r="S13" s="422">
        <v>161819.20000000001</v>
      </c>
      <c r="T13" s="423">
        <v>160346.93600000002</v>
      </c>
      <c r="U13" s="747"/>
      <c r="V13" s="187">
        <v>22822.5</v>
      </c>
      <c r="W13" s="423">
        <v>78476.282000000007</v>
      </c>
      <c r="X13" s="423">
        <v>73314.707999999984</v>
      </c>
      <c r="Y13" s="423">
        <v>62806.445221000002</v>
      </c>
      <c r="Z13" s="423">
        <f>Z14+Z15</f>
        <v>28684</v>
      </c>
      <c r="AA13" s="423">
        <f>AA14+AA15</f>
        <v>45131.1</v>
      </c>
      <c r="AB13" s="423">
        <f>AB14+AB15</f>
        <v>46334.3</v>
      </c>
      <c r="AC13" s="423">
        <f>AC14+AC15</f>
        <v>46813</v>
      </c>
      <c r="AD13" s="423">
        <f>AD14+AD15</f>
        <v>57242.5</v>
      </c>
    </row>
    <row r="14" spans="1:30" ht="20.100000000000001" customHeight="1">
      <c r="A14" s="386" t="s">
        <v>740</v>
      </c>
      <c r="B14" s="747"/>
      <c r="C14" s="38">
        <v>2924</v>
      </c>
      <c r="D14" s="38">
        <v>2347494</v>
      </c>
      <c r="E14" s="38">
        <v>610000</v>
      </c>
      <c r="F14" s="38">
        <v>13354</v>
      </c>
      <c r="G14" s="38">
        <v>2219959</v>
      </c>
      <c r="H14" s="38">
        <v>3.3</v>
      </c>
      <c r="I14" s="38">
        <v>12</v>
      </c>
      <c r="J14" s="747"/>
      <c r="K14" s="38">
        <v>476</v>
      </c>
      <c r="L14" s="38">
        <v>17</v>
      </c>
      <c r="M14" s="38">
        <v>11</v>
      </c>
      <c r="N14" s="747"/>
      <c r="O14" s="38">
        <v>8</v>
      </c>
      <c r="P14" s="38">
        <v>11</v>
      </c>
      <c r="Q14" s="38">
        <v>11</v>
      </c>
      <c r="R14" s="422">
        <v>7.5</v>
      </c>
      <c r="S14" s="422">
        <v>3239.6</v>
      </c>
      <c r="T14" s="423">
        <v>118200.99</v>
      </c>
      <c r="U14" s="747"/>
      <c r="V14" s="187">
        <v>16.895</v>
      </c>
      <c r="W14" s="422">
        <v>47408.399000000005</v>
      </c>
      <c r="X14" s="423">
        <v>37435.022999999994</v>
      </c>
      <c r="Y14" s="423">
        <v>34231.881609999997</v>
      </c>
      <c r="Z14" s="422">
        <f t="shared" ref="Z14:AD15" si="0">Z10</f>
        <v>5850.9</v>
      </c>
      <c r="AA14" s="422">
        <f t="shared" si="0"/>
        <v>14800</v>
      </c>
      <c r="AB14" s="422">
        <f t="shared" si="0"/>
        <v>4200</v>
      </c>
      <c r="AC14" s="422">
        <f t="shared" si="0"/>
        <v>0</v>
      </c>
      <c r="AD14" s="422">
        <f t="shared" si="0"/>
        <v>3000</v>
      </c>
    </row>
    <row r="15" spans="1:30" ht="20.100000000000001" customHeight="1">
      <c r="A15" s="386" t="s">
        <v>743</v>
      </c>
      <c r="B15" s="747"/>
      <c r="C15" s="422">
        <v>0</v>
      </c>
      <c r="D15" s="422">
        <v>0</v>
      </c>
      <c r="E15" s="422">
        <v>0</v>
      </c>
      <c r="F15" s="422">
        <v>251181</v>
      </c>
      <c r="G15" s="38">
        <v>2632</v>
      </c>
      <c r="H15" s="38">
        <v>231.5</v>
      </c>
      <c r="I15" s="38">
        <v>229</v>
      </c>
      <c r="J15" s="747"/>
      <c r="K15" s="38">
        <v>5941</v>
      </c>
      <c r="L15" s="38">
        <v>6756</v>
      </c>
      <c r="M15" s="38">
        <v>18453</v>
      </c>
      <c r="N15" s="747"/>
      <c r="O15" s="38">
        <v>10741</v>
      </c>
      <c r="P15" s="38">
        <v>22447.5</v>
      </c>
      <c r="Q15" s="38">
        <v>22447.5</v>
      </c>
      <c r="R15" s="422">
        <v>81915.8</v>
      </c>
      <c r="S15" s="422">
        <v>158579.5</v>
      </c>
      <c r="T15" s="423">
        <v>42145.946000000004</v>
      </c>
      <c r="U15" s="747"/>
      <c r="V15" s="187">
        <v>22805.599999999999</v>
      </c>
      <c r="W15" s="423">
        <v>31067.882999999998</v>
      </c>
      <c r="X15" s="423">
        <v>35879.684999999998</v>
      </c>
      <c r="Y15" s="423">
        <v>28574.563611000001</v>
      </c>
      <c r="Z15" s="423">
        <f t="shared" si="0"/>
        <v>22833.1</v>
      </c>
      <c r="AA15" s="423">
        <f t="shared" si="0"/>
        <v>30331.1</v>
      </c>
      <c r="AB15" s="423">
        <f t="shared" si="0"/>
        <v>42134.3</v>
      </c>
      <c r="AC15" s="423">
        <f t="shared" si="0"/>
        <v>46813</v>
      </c>
      <c r="AD15" s="423">
        <f t="shared" si="0"/>
        <v>54242.5</v>
      </c>
    </row>
    <row r="16" spans="1:30" ht="20.100000000000001" customHeight="1">
      <c r="A16" s="382" t="s">
        <v>744</v>
      </c>
      <c r="B16" s="747"/>
      <c r="C16" s="38">
        <v>436003</v>
      </c>
      <c r="D16" s="38">
        <v>565672</v>
      </c>
      <c r="E16" s="38">
        <v>865474</v>
      </c>
      <c r="F16" s="38">
        <v>1251646</v>
      </c>
      <c r="G16" s="38">
        <v>1430542</v>
      </c>
      <c r="H16" s="38">
        <v>1710.3</v>
      </c>
      <c r="I16" s="38">
        <v>2077</v>
      </c>
      <c r="J16" s="747"/>
      <c r="K16" s="422">
        <v>3731</v>
      </c>
      <c r="L16" s="187">
        <v>4949</v>
      </c>
      <c r="M16" s="422">
        <v>6511</v>
      </c>
      <c r="N16" s="747"/>
      <c r="O16" s="422">
        <v>7679</v>
      </c>
      <c r="P16" s="422">
        <v>9924.5</v>
      </c>
      <c r="Q16" s="422">
        <v>9924.5</v>
      </c>
      <c r="R16" s="422">
        <v>16326.4</v>
      </c>
      <c r="S16" s="422">
        <v>22849.1</v>
      </c>
      <c r="T16" s="423">
        <v>33684.284</v>
      </c>
      <c r="U16" s="747"/>
      <c r="V16" s="187">
        <v>41997.323000000004</v>
      </c>
      <c r="W16" s="422">
        <v>41826.86</v>
      </c>
      <c r="X16" s="422">
        <v>43662.671000000002</v>
      </c>
      <c r="Y16" s="423">
        <v>30145.209570999999</v>
      </c>
      <c r="Z16" s="422">
        <f>Z17+Z18</f>
        <v>41374.9</v>
      </c>
      <c r="AA16" s="422">
        <f>AA17+AA18</f>
        <v>52790.3</v>
      </c>
      <c r="AB16" s="422">
        <f>AB17+AB18</f>
        <v>53281.3</v>
      </c>
      <c r="AC16" s="422">
        <f>AC17+AC18</f>
        <v>49840.399999999994</v>
      </c>
      <c r="AD16" s="422">
        <f>AD17+AD18</f>
        <v>49612.100000000006</v>
      </c>
    </row>
    <row r="17" spans="1:30" ht="20.100000000000001" customHeight="1">
      <c r="A17" s="386" t="s">
        <v>745</v>
      </c>
      <c r="B17" s="747"/>
      <c r="C17" s="38">
        <v>385000</v>
      </c>
      <c r="D17" s="38">
        <v>437500</v>
      </c>
      <c r="E17" s="38">
        <v>667450</v>
      </c>
      <c r="F17" s="38">
        <v>948500</v>
      </c>
      <c r="G17" s="38">
        <v>950355</v>
      </c>
      <c r="H17" s="38">
        <v>1059.5999999999999</v>
      </c>
      <c r="I17" s="38">
        <v>1419</v>
      </c>
      <c r="J17" s="747"/>
      <c r="K17" s="38">
        <v>2321</v>
      </c>
      <c r="L17" s="38">
        <v>2876.5</v>
      </c>
      <c r="M17" s="38">
        <v>3327</v>
      </c>
      <c r="N17" s="747"/>
      <c r="O17" s="38">
        <v>4470</v>
      </c>
      <c r="P17" s="38">
        <v>6577.8</v>
      </c>
      <c r="Q17" s="38">
        <v>6577.8</v>
      </c>
      <c r="R17" s="422">
        <v>9780.7000000000007</v>
      </c>
      <c r="S17" s="422">
        <v>11086.5</v>
      </c>
      <c r="T17" s="423">
        <v>11544.627</v>
      </c>
      <c r="U17" s="747"/>
      <c r="V17" s="187">
        <v>14590.627</v>
      </c>
      <c r="W17" s="423">
        <v>15090.627</v>
      </c>
      <c r="X17" s="423">
        <v>15090.627</v>
      </c>
      <c r="Y17" s="423">
        <v>12795.833955</v>
      </c>
      <c r="Z17" s="423">
        <v>15590.6</v>
      </c>
      <c r="AA17" s="423">
        <v>15645.2</v>
      </c>
      <c r="AB17" s="423">
        <v>15646.3</v>
      </c>
      <c r="AC17" s="423">
        <v>15645.2</v>
      </c>
      <c r="AD17" s="423">
        <v>15645.2</v>
      </c>
    </row>
    <row r="18" spans="1:30" ht="20.100000000000001" customHeight="1">
      <c r="A18" s="386" t="s">
        <v>746</v>
      </c>
      <c r="B18" s="747"/>
      <c r="C18" s="38">
        <v>51003</v>
      </c>
      <c r="D18" s="38">
        <v>128172</v>
      </c>
      <c r="E18" s="38">
        <v>198024</v>
      </c>
      <c r="F18" s="38">
        <v>303146</v>
      </c>
      <c r="G18" s="38">
        <v>480187</v>
      </c>
      <c r="H18" s="38">
        <v>650.70000000000005</v>
      </c>
      <c r="I18" s="38">
        <v>658</v>
      </c>
      <c r="J18" s="747"/>
      <c r="K18" s="38">
        <v>1409</v>
      </c>
      <c r="L18" s="38">
        <v>2072.5</v>
      </c>
      <c r="M18" s="38">
        <v>3184</v>
      </c>
      <c r="N18" s="747"/>
      <c r="O18" s="38">
        <v>3209</v>
      </c>
      <c r="P18" s="38">
        <v>3346.7</v>
      </c>
      <c r="Q18" s="38">
        <v>3346.7</v>
      </c>
      <c r="R18" s="422">
        <v>6545.7</v>
      </c>
      <c r="S18" s="422">
        <v>11762.5</v>
      </c>
      <c r="T18" s="423">
        <v>22139.656999999999</v>
      </c>
      <c r="U18" s="747"/>
      <c r="V18" s="187">
        <v>27406.696000000004</v>
      </c>
      <c r="W18" s="423">
        <v>26736.233</v>
      </c>
      <c r="X18" s="423">
        <v>28572.044000000002</v>
      </c>
      <c r="Y18" s="423">
        <v>17349.375615999998</v>
      </c>
      <c r="Z18" s="423">
        <v>25784.3</v>
      </c>
      <c r="AA18" s="423">
        <v>37145.1</v>
      </c>
      <c r="AB18" s="423">
        <v>37635</v>
      </c>
      <c r="AC18" s="423">
        <v>34195.199999999997</v>
      </c>
      <c r="AD18" s="423">
        <v>33966.9</v>
      </c>
    </row>
    <row r="19" spans="1:30" ht="20.100000000000001" customHeight="1" thickBot="1">
      <c r="A19" s="298" t="s">
        <v>747</v>
      </c>
      <c r="B19" s="750" t="s">
        <v>748</v>
      </c>
      <c r="C19" s="427">
        <v>7.0000000000000001E-3</v>
      </c>
      <c r="D19" s="46">
        <v>4.1500000000000004</v>
      </c>
      <c r="E19" s="427">
        <v>0.70499999999999996</v>
      </c>
      <c r="F19" s="427">
        <v>0.21099999999999999</v>
      </c>
      <c r="G19" s="427">
        <v>0.1</v>
      </c>
      <c r="H19" s="46">
        <v>0.13728585628252354</v>
      </c>
      <c r="I19" s="46">
        <v>0.11600000000000001</v>
      </c>
      <c r="J19" s="750" t="s">
        <v>748</v>
      </c>
      <c r="K19" s="427">
        <v>1.72</v>
      </c>
      <c r="L19" s="427">
        <v>1.4</v>
      </c>
      <c r="M19" s="427">
        <v>2.8</v>
      </c>
      <c r="N19" s="750" t="s">
        <v>748</v>
      </c>
      <c r="O19" s="427">
        <v>1.4</v>
      </c>
      <c r="P19" s="427">
        <v>2.2999999999999998</v>
      </c>
      <c r="Q19" s="427">
        <v>2.2999999999999998</v>
      </c>
      <c r="R19" s="427">
        <v>5</v>
      </c>
      <c r="S19" s="427">
        <v>7.1</v>
      </c>
      <c r="T19" s="427">
        <v>4.7602892791190108</v>
      </c>
      <c r="U19" s="750" t="s">
        <v>748</v>
      </c>
      <c r="V19" s="1118">
        <v>0.5</v>
      </c>
      <c r="W19" s="427">
        <v>1.876217387583003</v>
      </c>
      <c r="X19" s="427">
        <v>1.6791164241876082</v>
      </c>
      <c r="Y19" s="427">
        <v>2.0834635457774509</v>
      </c>
      <c r="Z19" s="427">
        <v>0.7</v>
      </c>
      <c r="AA19" s="427">
        <v>0.9</v>
      </c>
      <c r="AB19" s="427">
        <v>0.9</v>
      </c>
      <c r="AC19" s="427">
        <v>0.9</v>
      </c>
      <c r="AD19" s="427">
        <v>1.2</v>
      </c>
    </row>
    <row r="20" spans="1:30" s="429" customFormat="1" ht="16.5" customHeight="1">
      <c r="A20" s="428" t="s">
        <v>58</v>
      </c>
      <c r="B20" s="1119"/>
      <c r="J20" s="1119"/>
    </row>
    <row r="21" spans="1:30" s="429" customFormat="1" ht="16.5" customHeight="1">
      <c r="A21" s="429" t="s">
        <v>1073</v>
      </c>
      <c r="B21" s="1120"/>
      <c r="D21" s="1120"/>
      <c r="E21" s="1120"/>
      <c r="F21" s="1120"/>
      <c r="G21" s="1120"/>
      <c r="H21" s="1120"/>
      <c r="I21" s="1120"/>
      <c r="J21" s="1120"/>
      <c r="K21" s="1120"/>
      <c r="L21" s="1120"/>
      <c r="M21" s="1120"/>
      <c r="N21" s="1120"/>
      <c r="U21" s="1120"/>
      <c r="V21" s="1120"/>
    </row>
    <row r="22" spans="1:30" s="429" customFormat="1" ht="12.75"/>
  </sheetData>
  <mergeCells count="2">
    <mergeCell ref="W2:Z2"/>
    <mergeCell ref="AA2:AD2"/>
  </mergeCells>
  <pageMargins left="1.25" right="0" top="1.0900000000000001" bottom="1.1200000000000001" header="0.57999999999999996" footer="0.6"/>
  <pageSetup paperSize="9" scale="36" fitToWidth="3" fitToHeight="3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44"/>
  <sheetViews>
    <sheetView view="pageBreakPreview" zoomScaleNormal="75" zoomScaleSheetLayoutView="100" workbookViewId="0">
      <pane xSplit="1" ySplit="2" topLeftCell="B3" activePane="bottomRight" state="frozen"/>
      <selection sqref="A1:H1"/>
      <selection pane="topRight" sqref="A1:H1"/>
      <selection pane="bottomLeft" sqref="A1:H1"/>
      <selection pane="bottomRight" activeCell="B3" sqref="B3"/>
    </sheetView>
  </sheetViews>
  <sheetFormatPr defaultColWidth="65.5703125" defaultRowHeight="12.75"/>
  <cols>
    <col min="1" max="1" width="40.28515625" style="430" customWidth="1"/>
    <col min="2" max="2" width="9.85546875" style="430" bestFit="1" customWidth="1"/>
    <col min="3" max="9" width="11.5703125" style="430" bestFit="1" customWidth="1"/>
    <col min="10" max="10" width="12.85546875" style="430" bestFit="1" customWidth="1"/>
    <col min="11" max="11" width="11.5703125" style="430" bestFit="1" customWidth="1"/>
    <col min="12" max="17" width="12.85546875" style="430" bestFit="1" customWidth="1"/>
    <col min="18" max="20" width="14.28515625" style="430" bestFit="1" customWidth="1"/>
    <col min="21" max="137" width="15.7109375" style="430" customWidth="1"/>
    <col min="138" max="255" width="65.5703125" style="430"/>
    <col min="256" max="256" width="37.7109375" style="430" customWidth="1"/>
    <col min="257" max="257" width="9.85546875" style="430" bestFit="1" customWidth="1"/>
    <col min="258" max="264" width="11.5703125" style="430" bestFit="1" customWidth="1"/>
    <col min="265" max="265" width="12.85546875" style="430" bestFit="1" customWidth="1"/>
    <col min="266" max="266" width="11.5703125" style="430" bestFit="1" customWidth="1"/>
    <col min="267" max="267" width="37.7109375" style="430" customWidth="1"/>
    <col min="268" max="273" width="12.85546875" style="430" bestFit="1" customWidth="1"/>
    <col min="274" max="276" width="14.28515625" style="430" bestFit="1" customWidth="1"/>
    <col min="277" max="393" width="15.7109375" style="430" customWidth="1"/>
    <col min="394" max="511" width="65.5703125" style="430"/>
    <col min="512" max="512" width="37.7109375" style="430" customWidth="1"/>
    <col min="513" max="513" width="9.85546875" style="430" bestFit="1" customWidth="1"/>
    <col min="514" max="520" width="11.5703125" style="430" bestFit="1" customWidth="1"/>
    <col min="521" max="521" width="12.85546875" style="430" bestFit="1" customWidth="1"/>
    <col min="522" max="522" width="11.5703125" style="430" bestFit="1" customWidth="1"/>
    <col min="523" max="523" width="37.7109375" style="430" customWidth="1"/>
    <col min="524" max="529" width="12.85546875" style="430" bestFit="1" customWidth="1"/>
    <col min="530" max="532" width="14.28515625" style="430" bestFit="1" customWidth="1"/>
    <col min="533" max="649" width="15.7109375" style="430" customWidth="1"/>
    <col min="650" max="767" width="65.5703125" style="430"/>
    <col min="768" max="768" width="37.7109375" style="430" customWidth="1"/>
    <col min="769" max="769" width="9.85546875" style="430" bestFit="1" customWidth="1"/>
    <col min="770" max="776" width="11.5703125" style="430" bestFit="1" customWidth="1"/>
    <col min="777" max="777" width="12.85546875" style="430" bestFit="1" customWidth="1"/>
    <col min="778" max="778" width="11.5703125" style="430" bestFit="1" customWidth="1"/>
    <col min="779" max="779" width="37.7109375" style="430" customWidth="1"/>
    <col min="780" max="785" width="12.85546875" style="430" bestFit="1" customWidth="1"/>
    <col min="786" max="788" width="14.28515625" style="430" bestFit="1" customWidth="1"/>
    <col min="789" max="905" width="15.7109375" style="430" customWidth="1"/>
    <col min="906" max="1023" width="65.5703125" style="430"/>
    <col min="1024" max="1024" width="37.7109375" style="430" customWidth="1"/>
    <col min="1025" max="1025" width="9.85546875" style="430" bestFit="1" customWidth="1"/>
    <col min="1026" max="1032" width="11.5703125" style="430" bestFit="1" customWidth="1"/>
    <col min="1033" max="1033" width="12.85546875" style="430" bestFit="1" customWidth="1"/>
    <col min="1034" max="1034" width="11.5703125" style="430" bestFit="1" customWidth="1"/>
    <col min="1035" max="1035" width="37.7109375" style="430" customWidth="1"/>
    <col min="1036" max="1041" width="12.85546875" style="430" bestFit="1" customWidth="1"/>
    <col min="1042" max="1044" width="14.28515625" style="430" bestFit="1" customWidth="1"/>
    <col min="1045" max="1161" width="15.7109375" style="430" customWidth="1"/>
    <col min="1162" max="1279" width="65.5703125" style="430"/>
    <col min="1280" max="1280" width="37.7109375" style="430" customWidth="1"/>
    <col min="1281" max="1281" width="9.85546875" style="430" bestFit="1" customWidth="1"/>
    <col min="1282" max="1288" width="11.5703125" style="430" bestFit="1" customWidth="1"/>
    <col min="1289" max="1289" width="12.85546875" style="430" bestFit="1" customWidth="1"/>
    <col min="1290" max="1290" width="11.5703125" style="430" bestFit="1" customWidth="1"/>
    <col min="1291" max="1291" width="37.7109375" style="430" customWidth="1"/>
    <col min="1292" max="1297" width="12.85546875" style="430" bestFit="1" customWidth="1"/>
    <col min="1298" max="1300" width="14.28515625" style="430" bestFit="1" customWidth="1"/>
    <col min="1301" max="1417" width="15.7109375" style="430" customWidth="1"/>
    <col min="1418" max="1535" width="65.5703125" style="430"/>
    <col min="1536" max="1536" width="37.7109375" style="430" customWidth="1"/>
    <col min="1537" max="1537" width="9.85546875" style="430" bestFit="1" customWidth="1"/>
    <col min="1538" max="1544" width="11.5703125" style="430" bestFit="1" customWidth="1"/>
    <col min="1545" max="1545" width="12.85546875" style="430" bestFit="1" customWidth="1"/>
    <col min="1546" max="1546" width="11.5703125" style="430" bestFit="1" customWidth="1"/>
    <col min="1547" max="1547" width="37.7109375" style="430" customWidth="1"/>
    <col min="1548" max="1553" width="12.85546875" style="430" bestFit="1" customWidth="1"/>
    <col min="1554" max="1556" width="14.28515625" style="430" bestFit="1" customWidth="1"/>
    <col min="1557" max="1673" width="15.7109375" style="430" customWidth="1"/>
    <col min="1674" max="1791" width="65.5703125" style="430"/>
    <col min="1792" max="1792" width="37.7109375" style="430" customWidth="1"/>
    <col min="1793" max="1793" width="9.85546875" style="430" bestFit="1" customWidth="1"/>
    <col min="1794" max="1800" width="11.5703125" style="430" bestFit="1" customWidth="1"/>
    <col min="1801" max="1801" width="12.85546875" style="430" bestFit="1" customWidth="1"/>
    <col min="1802" max="1802" width="11.5703125" style="430" bestFit="1" customWidth="1"/>
    <col min="1803" max="1803" width="37.7109375" style="430" customWidth="1"/>
    <col min="1804" max="1809" width="12.85546875" style="430" bestFit="1" customWidth="1"/>
    <col min="1810" max="1812" width="14.28515625" style="430" bestFit="1" customWidth="1"/>
    <col min="1813" max="1929" width="15.7109375" style="430" customWidth="1"/>
    <col min="1930" max="2047" width="65.5703125" style="430"/>
    <col min="2048" max="2048" width="37.7109375" style="430" customWidth="1"/>
    <col min="2049" max="2049" width="9.85546875" style="430" bestFit="1" customWidth="1"/>
    <col min="2050" max="2056" width="11.5703125" style="430" bestFit="1" customWidth="1"/>
    <col min="2057" max="2057" width="12.85546875" style="430" bestFit="1" customWidth="1"/>
    <col min="2058" max="2058" width="11.5703125" style="430" bestFit="1" customWidth="1"/>
    <col min="2059" max="2059" width="37.7109375" style="430" customWidth="1"/>
    <col min="2060" max="2065" width="12.85546875" style="430" bestFit="1" customWidth="1"/>
    <col min="2066" max="2068" width="14.28515625" style="430" bestFit="1" customWidth="1"/>
    <col min="2069" max="2185" width="15.7109375" style="430" customWidth="1"/>
    <col min="2186" max="2303" width="65.5703125" style="430"/>
    <col min="2304" max="2304" width="37.7109375" style="430" customWidth="1"/>
    <col min="2305" max="2305" width="9.85546875" style="430" bestFit="1" customWidth="1"/>
    <col min="2306" max="2312" width="11.5703125" style="430" bestFit="1" customWidth="1"/>
    <col min="2313" max="2313" width="12.85546875" style="430" bestFit="1" customWidth="1"/>
    <col min="2314" max="2314" width="11.5703125" style="430" bestFit="1" customWidth="1"/>
    <col min="2315" max="2315" width="37.7109375" style="430" customWidth="1"/>
    <col min="2316" max="2321" width="12.85546875" style="430" bestFit="1" customWidth="1"/>
    <col min="2322" max="2324" width="14.28515625" style="430" bestFit="1" customWidth="1"/>
    <col min="2325" max="2441" width="15.7109375" style="430" customWidth="1"/>
    <col min="2442" max="2559" width="65.5703125" style="430"/>
    <col min="2560" max="2560" width="37.7109375" style="430" customWidth="1"/>
    <col min="2561" max="2561" width="9.85546875" style="430" bestFit="1" customWidth="1"/>
    <col min="2562" max="2568" width="11.5703125" style="430" bestFit="1" customWidth="1"/>
    <col min="2569" max="2569" width="12.85546875" style="430" bestFit="1" customWidth="1"/>
    <col min="2570" max="2570" width="11.5703125" style="430" bestFit="1" customWidth="1"/>
    <col min="2571" max="2571" width="37.7109375" style="430" customWidth="1"/>
    <col min="2572" max="2577" width="12.85546875" style="430" bestFit="1" customWidth="1"/>
    <col min="2578" max="2580" width="14.28515625" style="430" bestFit="1" customWidth="1"/>
    <col min="2581" max="2697" width="15.7109375" style="430" customWidth="1"/>
    <col min="2698" max="2815" width="65.5703125" style="430"/>
    <col min="2816" max="2816" width="37.7109375" style="430" customWidth="1"/>
    <col min="2817" max="2817" width="9.85546875" style="430" bestFit="1" customWidth="1"/>
    <col min="2818" max="2824" width="11.5703125" style="430" bestFit="1" customWidth="1"/>
    <col min="2825" max="2825" width="12.85546875" style="430" bestFit="1" customWidth="1"/>
    <col min="2826" max="2826" width="11.5703125" style="430" bestFit="1" customWidth="1"/>
    <col min="2827" max="2827" width="37.7109375" style="430" customWidth="1"/>
    <col min="2828" max="2833" width="12.85546875" style="430" bestFit="1" customWidth="1"/>
    <col min="2834" max="2836" width="14.28515625" style="430" bestFit="1" customWidth="1"/>
    <col min="2837" max="2953" width="15.7109375" style="430" customWidth="1"/>
    <col min="2954" max="3071" width="65.5703125" style="430"/>
    <col min="3072" max="3072" width="37.7109375" style="430" customWidth="1"/>
    <col min="3073" max="3073" width="9.85546875" style="430" bestFit="1" customWidth="1"/>
    <col min="3074" max="3080" width="11.5703125" style="430" bestFit="1" customWidth="1"/>
    <col min="3081" max="3081" width="12.85546875" style="430" bestFit="1" customWidth="1"/>
    <col min="3082" max="3082" width="11.5703125" style="430" bestFit="1" customWidth="1"/>
    <col min="3083" max="3083" width="37.7109375" style="430" customWidth="1"/>
    <col min="3084" max="3089" width="12.85546875" style="430" bestFit="1" customWidth="1"/>
    <col min="3090" max="3092" width="14.28515625" style="430" bestFit="1" customWidth="1"/>
    <col min="3093" max="3209" width="15.7109375" style="430" customWidth="1"/>
    <col min="3210" max="3327" width="65.5703125" style="430"/>
    <col min="3328" max="3328" width="37.7109375" style="430" customWidth="1"/>
    <col min="3329" max="3329" width="9.85546875" style="430" bestFit="1" customWidth="1"/>
    <col min="3330" max="3336" width="11.5703125" style="430" bestFit="1" customWidth="1"/>
    <col min="3337" max="3337" width="12.85546875" style="430" bestFit="1" customWidth="1"/>
    <col min="3338" max="3338" width="11.5703125" style="430" bestFit="1" customWidth="1"/>
    <col min="3339" max="3339" width="37.7109375" style="430" customWidth="1"/>
    <col min="3340" max="3345" width="12.85546875" style="430" bestFit="1" customWidth="1"/>
    <col min="3346" max="3348" width="14.28515625" style="430" bestFit="1" customWidth="1"/>
    <col min="3349" max="3465" width="15.7109375" style="430" customWidth="1"/>
    <col min="3466" max="3583" width="65.5703125" style="430"/>
    <col min="3584" max="3584" width="37.7109375" style="430" customWidth="1"/>
    <col min="3585" max="3585" width="9.85546875" style="430" bestFit="1" customWidth="1"/>
    <col min="3586" max="3592" width="11.5703125" style="430" bestFit="1" customWidth="1"/>
    <col min="3593" max="3593" width="12.85546875" style="430" bestFit="1" customWidth="1"/>
    <col min="3594" max="3594" width="11.5703125" style="430" bestFit="1" customWidth="1"/>
    <col min="3595" max="3595" width="37.7109375" style="430" customWidth="1"/>
    <col min="3596" max="3601" width="12.85546875" style="430" bestFit="1" customWidth="1"/>
    <col min="3602" max="3604" width="14.28515625" style="430" bestFit="1" customWidth="1"/>
    <col min="3605" max="3721" width="15.7109375" style="430" customWidth="1"/>
    <col min="3722" max="3839" width="65.5703125" style="430"/>
    <col min="3840" max="3840" width="37.7109375" style="430" customWidth="1"/>
    <col min="3841" max="3841" width="9.85546875" style="430" bestFit="1" customWidth="1"/>
    <col min="3842" max="3848" width="11.5703125" style="430" bestFit="1" customWidth="1"/>
    <col min="3849" max="3849" width="12.85546875" style="430" bestFit="1" customWidth="1"/>
    <col min="3850" max="3850" width="11.5703125" style="430" bestFit="1" customWidth="1"/>
    <col min="3851" max="3851" width="37.7109375" style="430" customWidth="1"/>
    <col min="3852" max="3857" width="12.85546875" style="430" bestFit="1" customWidth="1"/>
    <col min="3858" max="3860" width="14.28515625" style="430" bestFit="1" customWidth="1"/>
    <col min="3861" max="3977" width="15.7109375" style="430" customWidth="1"/>
    <col min="3978" max="4095" width="65.5703125" style="430"/>
    <col min="4096" max="4096" width="37.7109375" style="430" customWidth="1"/>
    <col min="4097" max="4097" width="9.85546875" style="430" bestFit="1" customWidth="1"/>
    <col min="4098" max="4104" width="11.5703125" style="430" bestFit="1" customWidth="1"/>
    <col min="4105" max="4105" width="12.85546875" style="430" bestFit="1" customWidth="1"/>
    <col min="4106" max="4106" width="11.5703125" style="430" bestFit="1" customWidth="1"/>
    <col min="4107" max="4107" width="37.7109375" style="430" customWidth="1"/>
    <col min="4108" max="4113" width="12.85546875" style="430" bestFit="1" customWidth="1"/>
    <col min="4114" max="4116" width="14.28515625" style="430" bestFit="1" customWidth="1"/>
    <col min="4117" max="4233" width="15.7109375" style="430" customWidth="1"/>
    <col min="4234" max="4351" width="65.5703125" style="430"/>
    <col min="4352" max="4352" width="37.7109375" style="430" customWidth="1"/>
    <col min="4353" max="4353" width="9.85546875" style="430" bestFit="1" customWidth="1"/>
    <col min="4354" max="4360" width="11.5703125" style="430" bestFit="1" customWidth="1"/>
    <col min="4361" max="4361" width="12.85546875" style="430" bestFit="1" customWidth="1"/>
    <col min="4362" max="4362" width="11.5703125" style="430" bestFit="1" customWidth="1"/>
    <col min="4363" max="4363" width="37.7109375" style="430" customWidth="1"/>
    <col min="4364" max="4369" width="12.85546875" style="430" bestFit="1" customWidth="1"/>
    <col min="4370" max="4372" width="14.28515625" style="430" bestFit="1" customWidth="1"/>
    <col min="4373" max="4489" width="15.7109375" style="430" customWidth="1"/>
    <col min="4490" max="4607" width="65.5703125" style="430"/>
    <col min="4608" max="4608" width="37.7109375" style="430" customWidth="1"/>
    <col min="4609" max="4609" width="9.85546875" style="430" bestFit="1" customWidth="1"/>
    <col min="4610" max="4616" width="11.5703125" style="430" bestFit="1" customWidth="1"/>
    <col min="4617" max="4617" width="12.85546875" style="430" bestFit="1" customWidth="1"/>
    <col min="4618" max="4618" width="11.5703125" style="430" bestFit="1" customWidth="1"/>
    <col min="4619" max="4619" width="37.7109375" style="430" customWidth="1"/>
    <col min="4620" max="4625" width="12.85546875" style="430" bestFit="1" customWidth="1"/>
    <col min="4626" max="4628" width="14.28515625" style="430" bestFit="1" customWidth="1"/>
    <col min="4629" max="4745" width="15.7109375" style="430" customWidth="1"/>
    <col min="4746" max="4863" width="65.5703125" style="430"/>
    <col min="4864" max="4864" width="37.7109375" style="430" customWidth="1"/>
    <col min="4865" max="4865" width="9.85546875" style="430" bestFit="1" customWidth="1"/>
    <col min="4866" max="4872" width="11.5703125" style="430" bestFit="1" customWidth="1"/>
    <col min="4873" max="4873" width="12.85546875" style="430" bestFit="1" customWidth="1"/>
    <col min="4874" max="4874" width="11.5703125" style="430" bestFit="1" customWidth="1"/>
    <col min="4875" max="4875" width="37.7109375" style="430" customWidth="1"/>
    <col min="4876" max="4881" width="12.85546875" style="430" bestFit="1" customWidth="1"/>
    <col min="4882" max="4884" width="14.28515625" style="430" bestFit="1" customWidth="1"/>
    <col min="4885" max="5001" width="15.7109375" style="430" customWidth="1"/>
    <col min="5002" max="5119" width="65.5703125" style="430"/>
    <col min="5120" max="5120" width="37.7109375" style="430" customWidth="1"/>
    <col min="5121" max="5121" width="9.85546875" style="430" bestFit="1" customWidth="1"/>
    <col min="5122" max="5128" width="11.5703125" style="430" bestFit="1" customWidth="1"/>
    <col min="5129" max="5129" width="12.85546875" style="430" bestFit="1" customWidth="1"/>
    <col min="5130" max="5130" width="11.5703125" style="430" bestFit="1" customWidth="1"/>
    <col min="5131" max="5131" width="37.7109375" style="430" customWidth="1"/>
    <col min="5132" max="5137" width="12.85546875" style="430" bestFit="1" customWidth="1"/>
    <col min="5138" max="5140" width="14.28515625" style="430" bestFit="1" customWidth="1"/>
    <col min="5141" max="5257" width="15.7109375" style="430" customWidth="1"/>
    <col min="5258" max="5375" width="65.5703125" style="430"/>
    <col min="5376" max="5376" width="37.7109375" style="430" customWidth="1"/>
    <col min="5377" max="5377" width="9.85546875" style="430" bestFit="1" customWidth="1"/>
    <col min="5378" max="5384" width="11.5703125" style="430" bestFit="1" customWidth="1"/>
    <col min="5385" max="5385" width="12.85546875" style="430" bestFit="1" customWidth="1"/>
    <col min="5386" max="5386" width="11.5703125" style="430" bestFit="1" customWidth="1"/>
    <col min="5387" max="5387" width="37.7109375" style="430" customWidth="1"/>
    <col min="5388" max="5393" width="12.85546875" style="430" bestFit="1" customWidth="1"/>
    <col min="5394" max="5396" width="14.28515625" style="430" bestFit="1" customWidth="1"/>
    <col min="5397" max="5513" width="15.7109375" style="430" customWidth="1"/>
    <col min="5514" max="5631" width="65.5703125" style="430"/>
    <col min="5632" max="5632" width="37.7109375" style="430" customWidth="1"/>
    <col min="5633" max="5633" width="9.85546875" style="430" bestFit="1" customWidth="1"/>
    <col min="5634" max="5640" width="11.5703125" style="430" bestFit="1" customWidth="1"/>
    <col min="5641" max="5641" width="12.85546875" style="430" bestFit="1" customWidth="1"/>
    <col min="5642" max="5642" width="11.5703125" style="430" bestFit="1" customWidth="1"/>
    <col min="5643" max="5643" width="37.7109375" style="430" customWidth="1"/>
    <col min="5644" max="5649" width="12.85546875" style="430" bestFit="1" customWidth="1"/>
    <col min="5650" max="5652" width="14.28515625" style="430" bestFit="1" customWidth="1"/>
    <col min="5653" max="5769" width="15.7109375" style="430" customWidth="1"/>
    <col min="5770" max="5887" width="65.5703125" style="430"/>
    <col min="5888" max="5888" width="37.7109375" style="430" customWidth="1"/>
    <col min="5889" max="5889" width="9.85546875" style="430" bestFit="1" customWidth="1"/>
    <col min="5890" max="5896" width="11.5703125" style="430" bestFit="1" customWidth="1"/>
    <col min="5897" max="5897" width="12.85546875" style="430" bestFit="1" customWidth="1"/>
    <col min="5898" max="5898" width="11.5703125" style="430" bestFit="1" customWidth="1"/>
    <col min="5899" max="5899" width="37.7109375" style="430" customWidth="1"/>
    <col min="5900" max="5905" width="12.85546875" style="430" bestFit="1" customWidth="1"/>
    <col min="5906" max="5908" width="14.28515625" style="430" bestFit="1" customWidth="1"/>
    <col min="5909" max="6025" width="15.7109375" style="430" customWidth="1"/>
    <col min="6026" max="6143" width="65.5703125" style="430"/>
    <col min="6144" max="6144" width="37.7109375" style="430" customWidth="1"/>
    <col min="6145" max="6145" width="9.85546875" style="430" bestFit="1" customWidth="1"/>
    <col min="6146" max="6152" width="11.5703125" style="430" bestFit="1" customWidth="1"/>
    <col min="6153" max="6153" width="12.85546875" style="430" bestFit="1" customWidth="1"/>
    <col min="6154" max="6154" width="11.5703125" style="430" bestFit="1" customWidth="1"/>
    <col min="6155" max="6155" width="37.7109375" style="430" customWidth="1"/>
    <col min="6156" max="6161" width="12.85546875" style="430" bestFit="1" customWidth="1"/>
    <col min="6162" max="6164" width="14.28515625" style="430" bestFit="1" customWidth="1"/>
    <col min="6165" max="6281" width="15.7109375" style="430" customWidth="1"/>
    <col min="6282" max="6399" width="65.5703125" style="430"/>
    <col min="6400" max="6400" width="37.7109375" style="430" customWidth="1"/>
    <col min="6401" max="6401" width="9.85546875" style="430" bestFit="1" customWidth="1"/>
    <col min="6402" max="6408" width="11.5703125" style="430" bestFit="1" customWidth="1"/>
    <col min="6409" max="6409" width="12.85546875" style="430" bestFit="1" customWidth="1"/>
    <col min="6410" max="6410" width="11.5703125" style="430" bestFit="1" customWidth="1"/>
    <col min="6411" max="6411" width="37.7109375" style="430" customWidth="1"/>
    <col min="6412" max="6417" width="12.85546875" style="430" bestFit="1" customWidth="1"/>
    <col min="6418" max="6420" width="14.28515625" style="430" bestFit="1" customWidth="1"/>
    <col min="6421" max="6537" width="15.7109375" style="430" customWidth="1"/>
    <col min="6538" max="6655" width="65.5703125" style="430"/>
    <col min="6656" max="6656" width="37.7109375" style="430" customWidth="1"/>
    <col min="6657" max="6657" width="9.85546875" style="430" bestFit="1" customWidth="1"/>
    <col min="6658" max="6664" width="11.5703125" style="430" bestFit="1" customWidth="1"/>
    <col min="6665" max="6665" width="12.85546875" style="430" bestFit="1" customWidth="1"/>
    <col min="6666" max="6666" width="11.5703125" style="430" bestFit="1" customWidth="1"/>
    <col min="6667" max="6667" width="37.7109375" style="430" customWidth="1"/>
    <col min="6668" max="6673" width="12.85546875" style="430" bestFit="1" customWidth="1"/>
    <col min="6674" max="6676" width="14.28515625" style="430" bestFit="1" customWidth="1"/>
    <col min="6677" max="6793" width="15.7109375" style="430" customWidth="1"/>
    <col min="6794" max="6911" width="65.5703125" style="430"/>
    <col min="6912" max="6912" width="37.7109375" style="430" customWidth="1"/>
    <col min="6913" max="6913" width="9.85546875" style="430" bestFit="1" customWidth="1"/>
    <col min="6914" max="6920" width="11.5703125" style="430" bestFit="1" customWidth="1"/>
    <col min="6921" max="6921" width="12.85546875" style="430" bestFit="1" customWidth="1"/>
    <col min="6922" max="6922" width="11.5703125" style="430" bestFit="1" customWidth="1"/>
    <col min="6923" max="6923" width="37.7109375" style="430" customWidth="1"/>
    <col min="6924" max="6929" width="12.85546875" style="430" bestFit="1" customWidth="1"/>
    <col min="6930" max="6932" width="14.28515625" style="430" bestFit="1" customWidth="1"/>
    <col min="6933" max="7049" width="15.7109375" style="430" customWidth="1"/>
    <col min="7050" max="7167" width="65.5703125" style="430"/>
    <col min="7168" max="7168" width="37.7109375" style="430" customWidth="1"/>
    <col min="7169" max="7169" width="9.85546875" style="430" bestFit="1" customWidth="1"/>
    <col min="7170" max="7176" width="11.5703125" style="430" bestFit="1" customWidth="1"/>
    <col min="7177" max="7177" width="12.85546875" style="430" bestFit="1" customWidth="1"/>
    <col min="7178" max="7178" width="11.5703125" style="430" bestFit="1" customWidth="1"/>
    <col min="7179" max="7179" width="37.7109375" style="430" customWidth="1"/>
    <col min="7180" max="7185" width="12.85546875" style="430" bestFit="1" customWidth="1"/>
    <col min="7186" max="7188" width="14.28515625" style="430" bestFit="1" customWidth="1"/>
    <col min="7189" max="7305" width="15.7109375" style="430" customWidth="1"/>
    <col min="7306" max="7423" width="65.5703125" style="430"/>
    <col min="7424" max="7424" width="37.7109375" style="430" customWidth="1"/>
    <col min="7425" max="7425" width="9.85546875" style="430" bestFit="1" customWidth="1"/>
    <col min="7426" max="7432" width="11.5703125" style="430" bestFit="1" customWidth="1"/>
    <col min="7433" max="7433" width="12.85546875" style="430" bestFit="1" customWidth="1"/>
    <col min="7434" max="7434" width="11.5703125" style="430" bestFit="1" customWidth="1"/>
    <col min="7435" max="7435" width="37.7109375" style="430" customWidth="1"/>
    <col min="7436" max="7441" width="12.85546875" style="430" bestFit="1" customWidth="1"/>
    <col min="7442" max="7444" width="14.28515625" style="430" bestFit="1" customWidth="1"/>
    <col min="7445" max="7561" width="15.7109375" style="430" customWidth="1"/>
    <col min="7562" max="7679" width="65.5703125" style="430"/>
    <col min="7680" max="7680" width="37.7109375" style="430" customWidth="1"/>
    <col min="7681" max="7681" width="9.85546875" style="430" bestFit="1" customWidth="1"/>
    <col min="7682" max="7688" width="11.5703125" style="430" bestFit="1" customWidth="1"/>
    <col min="7689" max="7689" width="12.85546875" style="430" bestFit="1" customWidth="1"/>
    <col min="7690" max="7690" width="11.5703125" style="430" bestFit="1" customWidth="1"/>
    <col min="7691" max="7691" width="37.7109375" style="430" customWidth="1"/>
    <col min="7692" max="7697" width="12.85546875" style="430" bestFit="1" customWidth="1"/>
    <col min="7698" max="7700" width="14.28515625" style="430" bestFit="1" customWidth="1"/>
    <col min="7701" max="7817" width="15.7109375" style="430" customWidth="1"/>
    <col min="7818" max="7935" width="65.5703125" style="430"/>
    <col min="7936" max="7936" width="37.7109375" style="430" customWidth="1"/>
    <col min="7937" max="7937" width="9.85546875" style="430" bestFit="1" customWidth="1"/>
    <col min="7938" max="7944" width="11.5703125" style="430" bestFit="1" customWidth="1"/>
    <col min="7945" max="7945" width="12.85546875" style="430" bestFit="1" customWidth="1"/>
    <col min="7946" max="7946" width="11.5703125" style="430" bestFit="1" customWidth="1"/>
    <col min="7947" max="7947" width="37.7109375" style="430" customWidth="1"/>
    <col min="7948" max="7953" width="12.85546875" style="430" bestFit="1" customWidth="1"/>
    <col min="7954" max="7956" width="14.28515625" style="430" bestFit="1" customWidth="1"/>
    <col min="7957" max="8073" width="15.7109375" style="430" customWidth="1"/>
    <col min="8074" max="8191" width="65.5703125" style="430"/>
    <col min="8192" max="8192" width="37.7109375" style="430" customWidth="1"/>
    <col min="8193" max="8193" width="9.85546875" style="430" bestFit="1" customWidth="1"/>
    <col min="8194" max="8200" width="11.5703125" style="430" bestFit="1" customWidth="1"/>
    <col min="8201" max="8201" width="12.85546875" style="430" bestFit="1" customWidth="1"/>
    <col min="8202" max="8202" width="11.5703125" style="430" bestFit="1" customWidth="1"/>
    <col min="8203" max="8203" width="37.7109375" style="430" customWidth="1"/>
    <col min="8204" max="8209" width="12.85546875" style="430" bestFit="1" customWidth="1"/>
    <col min="8210" max="8212" width="14.28515625" style="430" bestFit="1" customWidth="1"/>
    <col min="8213" max="8329" width="15.7109375" style="430" customWidth="1"/>
    <col min="8330" max="8447" width="65.5703125" style="430"/>
    <col min="8448" max="8448" width="37.7109375" style="430" customWidth="1"/>
    <col min="8449" max="8449" width="9.85546875" style="430" bestFit="1" customWidth="1"/>
    <col min="8450" max="8456" width="11.5703125" style="430" bestFit="1" customWidth="1"/>
    <col min="8457" max="8457" width="12.85546875" style="430" bestFit="1" customWidth="1"/>
    <col min="8458" max="8458" width="11.5703125" style="430" bestFit="1" customWidth="1"/>
    <col min="8459" max="8459" width="37.7109375" style="430" customWidth="1"/>
    <col min="8460" max="8465" width="12.85546875" style="430" bestFit="1" customWidth="1"/>
    <col min="8466" max="8468" width="14.28515625" style="430" bestFit="1" customWidth="1"/>
    <col min="8469" max="8585" width="15.7109375" style="430" customWidth="1"/>
    <col min="8586" max="8703" width="65.5703125" style="430"/>
    <col min="8704" max="8704" width="37.7109375" style="430" customWidth="1"/>
    <col min="8705" max="8705" width="9.85546875" style="430" bestFit="1" customWidth="1"/>
    <col min="8706" max="8712" width="11.5703125" style="430" bestFit="1" customWidth="1"/>
    <col min="8713" max="8713" width="12.85546875" style="430" bestFit="1" customWidth="1"/>
    <col min="8714" max="8714" width="11.5703125" style="430" bestFit="1" customWidth="1"/>
    <col min="8715" max="8715" width="37.7109375" style="430" customWidth="1"/>
    <col min="8716" max="8721" width="12.85546875" style="430" bestFit="1" customWidth="1"/>
    <col min="8722" max="8724" width="14.28515625" style="430" bestFit="1" customWidth="1"/>
    <col min="8725" max="8841" width="15.7109375" style="430" customWidth="1"/>
    <col min="8842" max="8959" width="65.5703125" style="430"/>
    <col min="8960" max="8960" width="37.7109375" style="430" customWidth="1"/>
    <col min="8961" max="8961" width="9.85546875" style="430" bestFit="1" customWidth="1"/>
    <col min="8962" max="8968" width="11.5703125" style="430" bestFit="1" customWidth="1"/>
    <col min="8969" max="8969" width="12.85546875" style="430" bestFit="1" customWidth="1"/>
    <col min="8970" max="8970" width="11.5703125" style="430" bestFit="1" customWidth="1"/>
    <col min="8971" max="8971" width="37.7109375" style="430" customWidth="1"/>
    <col min="8972" max="8977" width="12.85546875" style="430" bestFit="1" customWidth="1"/>
    <col min="8978" max="8980" width="14.28515625" style="430" bestFit="1" customWidth="1"/>
    <col min="8981" max="9097" width="15.7109375" style="430" customWidth="1"/>
    <col min="9098" max="9215" width="65.5703125" style="430"/>
    <col min="9216" max="9216" width="37.7109375" style="430" customWidth="1"/>
    <col min="9217" max="9217" width="9.85546875" style="430" bestFit="1" customWidth="1"/>
    <col min="9218" max="9224" width="11.5703125" style="430" bestFit="1" customWidth="1"/>
    <col min="9225" max="9225" width="12.85546875" style="430" bestFit="1" customWidth="1"/>
    <col min="9226" max="9226" width="11.5703125" style="430" bestFit="1" customWidth="1"/>
    <col min="9227" max="9227" width="37.7109375" style="430" customWidth="1"/>
    <col min="9228" max="9233" width="12.85546875" style="430" bestFit="1" customWidth="1"/>
    <col min="9234" max="9236" width="14.28515625" style="430" bestFit="1" customWidth="1"/>
    <col min="9237" max="9353" width="15.7109375" style="430" customWidth="1"/>
    <col min="9354" max="9471" width="65.5703125" style="430"/>
    <col min="9472" max="9472" width="37.7109375" style="430" customWidth="1"/>
    <col min="9473" max="9473" width="9.85546875" style="430" bestFit="1" customWidth="1"/>
    <col min="9474" max="9480" width="11.5703125" style="430" bestFit="1" customWidth="1"/>
    <col min="9481" max="9481" width="12.85546875" style="430" bestFit="1" customWidth="1"/>
    <col min="9482" max="9482" width="11.5703125" style="430" bestFit="1" customWidth="1"/>
    <col min="9483" max="9483" width="37.7109375" style="430" customWidth="1"/>
    <col min="9484" max="9489" width="12.85546875" style="430" bestFit="1" customWidth="1"/>
    <col min="9490" max="9492" width="14.28515625" style="430" bestFit="1" customWidth="1"/>
    <col min="9493" max="9609" width="15.7109375" style="430" customWidth="1"/>
    <col min="9610" max="9727" width="65.5703125" style="430"/>
    <col min="9728" max="9728" width="37.7109375" style="430" customWidth="1"/>
    <col min="9729" max="9729" width="9.85546875" style="430" bestFit="1" customWidth="1"/>
    <col min="9730" max="9736" width="11.5703125" style="430" bestFit="1" customWidth="1"/>
    <col min="9737" max="9737" width="12.85546875" style="430" bestFit="1" customWidth="1"/>
    <col min="9738" max="9738" width="11.5703125" style="430" bestFit="1" customWidth="1"/>
    <col min="9739" max="9739" width="37.7109375" style="430" customWidth="1"/>
    <col min="9740" max="9745" width="12.85546875" style="430" bestFit="1" customWidth="1"/>
    <col min="9746" max="9748" width="14.28515625" style="430" bestFit="1" customWidth="1"/>
    <col min="9749" max="9865" width="15.7109375" style="430" customWidth="1"/>
    <col min="9866" max="9983" width="65.5703125" style="430"/>
    <col min="9984" max="9984" width="37.7109375" style="430" customWidth="1"/>
    <col min="9985" max="9985" width="9.85546875" style="430" bestFit="1" customWidth="1"/>
    <col min="9986" max="9992" width="11.5703125" style="430" bestFit="1" customWidth="1"/>
    <col min="9993" max="9993" width="12.85546875" style="430" bestFit="1" customWidth="1"/>
    <col min="9994" max="9994" width="11.5703125" style="430" bestFit="1" customWidth="1"/>
    <col min="9995" max="9995" width="37.7109375" style="430" customWidth="1"/>
    <col min="9996" max="10001" width="12.85546875" style="430" bestFit="1" customWidth="1"/>
    <col min="10002" max="10004" width="14.28515625" style="430" bestFit="1" customWidth="1"/>
    <col min="10005" max="10121" width="15.7109375" style="430" customWidth="1"/>
    <col min="10122" max="10239" width="65.5703125" style="430"/>
    <col min="10240" max="10240" width="37.7109375" style="430" customWidth="1"/>
    <col min="10241" max="10241" width="9.85546875" style="430" bestFit="1" customWidth="1"/>
    <col min="10242" max="10248" width="11.5703125" style="430" bestFit="1" customWidth="1"/>
    <col min="10249" max="10249" width="12.85546875" style="430" bestFit="1" customWidth="1"/>
    <col min="10250" max="10250" width="11.5703125" style="430" bestFit="1" customWidth="1"/>
    <col min="10251" max="10251" width="37.7109375" style="430" customWidth="1"/>
    <col min="10252" max="10257" width="12.85546875" style="430" bestFit="1" customWidth="1"/>
    <col min="10258" max="10260" width="14.28515625" style="430" bestFit="1" customWidth="1"/>
    <col min="10261" max="10377" width="15.7109375" style="430" customWidth="1"/>
    <col min="10378" max="10495" width="65.5703125" style="430"/>
    <col min="10496" max="10496" width="37.7109375" style="430" customWidth="1"/>
    <col min="10497" max="10497" width="9.85546875" style="430" bestFit="1" customWidth="1"/>
    <col min="10498" max="10504" width="11.5703125" style="430" bestFit="1" customWidth="1"/>
    <col min="10505" max="10505" width="12.85546875" style="430" bestFit="1" customWidth="1"/>
    <col min="10506" max="10506" width="11.5703125" style="430" bestFit="1" customWidth="1"/>
    <col min="10507" max="10507" width="37.7109375" style="430" customWidth="1"/>
    <col min="10508" max="10513" width="12.85546875" style="430" bestFit="1" customWidth="1"/>
    <col min="10514" max="10516" width="14.28515625" style="430" bestFit="1" customWidth="1"/>
    <col min="10517" max="10633" width="15.7109375" style="430" customWidth="1"/>
    <col min="10634" max="10751" width="65.5703125" style="430"/>
    <col min="10752" max="10752" width="37.7109375" style="430" customWidth="1"/>
    <col min="10753" max="10753" width="9.85546875" style="430" bestFit="1" customWidth="1"/>
    <col min="10754" max="10760" width="11.5703125" style="430" bestFit="1" customWidth="1"/>
    <col min="10761" max="10761" width="12.85546875" style="430" bestFit="1" customWidth="1"/>
    <col min="10762" max="10762" width="11.5703125" style="430" bestFit="1" customWidth="1"/>
    <col min="10763" max="10763" width="37.7109375" style="430" customWidth="1"/>
    <col min="10764" max="10769" width="12.85546875" style="430" bestFit="1" customWidth="1"/>
    <col min="10770" max="10772" width="14.28515625" style="430" bestFit="1" customWidth="1"/>
    <col min="10773" max="10889" width="15.7109375" style="430" customWidth="1"/>
    <col min="10890" max="11007" width="65.5703125" style="430"/>
    <col min="11008" max="11008" width="37.7109375" style="430" customWidth="1"/>
    <col min="11009" max="11009" width="9.85546875" style="430" bestFit="1" customWidth="1"/>
    <col min="11010" max="11016" width="11.5703125" style="430" bestFit="1" customWidth="1"/>
    <col min="11017" max="11017" width="12.85546875" style="430" bestFit="1" customWidth="1"/>
    <col min="11018" max="11018" width="11.5703125" style="430" bestFit="1" customWidth="1"/>
    <col min="11019" max="11019" width="37.7109375" style="430" customWidth="1"/>
    <col min="11020" max="11025" width="12.85546875" style="430" bestFit="1" customWidth="1"/>
    <col min="11026" max="11028" width="14.28515625" style="430" bestFit="1" customWidth="1"/>
    <col min="11029" max="11145" width="15.7109375" style="430" customWidth="1"/>
    <col min="11146" max="11263" width="65.5703125" style="430"/>
    <col min="11264" max="11264" width="37.7109375" style="430" customWidth="1"/>
    <col min="11265" max="11265" width="9.85546875" style="430" bestFit="1" customWidth="1"/>
    <col min="11266" max="11272" width="11.5703125" style="430" bestFit="1" customWidth="1"/>
    <col min="11273" max="11273" width="12.85546875" style="430" bestFit="1" customWidth="1"/>
    <col min="11274" max="11274" width="11.5703125" style="430" bestFit="1" customWidth="1"/>
    <col min="11275" max="11275" width="37.7109375" style="430" customWidth="1"/>
    <col min="11276" max="11281" width="12.85546875" style="430" bestFit="1" customWidth="1"/>
    <col min="11282" max="11284" width="14.28515625" style="430" bestFit="1" customWidth="1"/>
    <col min="11285" max="11401" width="15.7109375" style="430" customWidth="1"/>
    <col min="11402" max="11519" width="65.5703125" style="430"/>
    <col min="11520" max="11520" width="37.7109375" style="430" customWidth="1"/>
    <col min="11521" max="11521" width="9.85546875" style="430" bestFit="1" customWidth="1"/>
    <col min="11522" max="11528" width="11.5703125" style="430" bestFit="1" customWidth="1"/>
    <col min="11529" max="11529" width="12.85546875" style="430" bestFit="1" customWidth="1"/>
    <col min="11530" max="11530" width="11.5703125" style="430" bestFit="1" customWidth="1"/>
    <col min="11531" max="11531" width="37.7109375" style="430" customWidth="1"/>
    <col min="11532" max="11537" width="12.85546875" style="430" bestFit="1" customWidth="1"/>
    <col min="11538" max="11540" width="14.28515625" style="430" bestFit="1" customWidth="1"/>
    <col min="11541" max="11657" width="15.7109375" style="430" customWidth="1"/>
    <col min="11658" max="11775" width="65.5703125" style="430"/>
    <col min="11776" max="11776" width="37.7109375" style="430" customWidth="1"/>
    <col min="11777" max="11777" width="9.85546875" style="430" bestFit="1" customWidth="1"/>
    <col min="11778" max="11784" width="11.5703125" style="430" bestFit="1" customWidth="1"/>
    <col min="11785" max="11785" width="12.85546875" style="430" bestFit="1" customWidth="1"/>
    <col min="11786" max="11786" width="11.5703125" style="430" bestFit="1" customWidth="1"/>
    <col min="11787" max="11787" width="37.7109375" style="430" customWidth="1"/>
    <col min="11788" max="11793" width="12.85546875" style="430" bestFit="1" customWidth="1"/>
    <col min="11794" max="11796" width="14.28515625" style="430" bestFit="1" customWidth="1"/>
    <col min="11797" max="11913" width="15.7109375" style="430" customWidth="1"/>
    <col min="11914" max="12031" width="65.5703125" style="430"/>
    <col min="12032" max="12032" width="37.7109375" style="430" customWidth="1"/>
    <col min="12033" max="12033" width="9.85546875" style="430" bestFit="1" customWidth="1"/>
    <col min="12034" max="12040" width="11.5703125" style="430" bestFit="1" customWidth="1"/>
    <col min="12041" max="12041" width="12.85546875" style="430" bestFit="1" customWidth="1"/>
    <col min="12042" max="12042" width="11.5703125" style="430" bestFit="1" customWidth="1"/>
    <col min="12043" max="12043" width="37.7109375" style="430" customWidth="1"/>
    <col min="12044" max="12049" width="12.85546875" style="430" bestFit="1" customWidth="1"/>
    <col min="12050" max="12052" width="14.28515625" style="430" bestFit="1" customWidth="1"/>
    <col min="12053" max="12169" width="15.7109375" style="430" customWidth="1"/>
    <col min="12170" max="12287" width="65.5703125" style="430"/>
    <col min="12288" max="12288" width="37.7109375" style="430" customWidth="1"/>
    <col min="12289" max="12289" width="9.85546875" style="430" bestFit="1" customWidth="1"/>
    <col min="12290" max="12296" width="11.5703125" style="430" bestFit="1" customWidth="1"/>
    <col min="12297" max="12297" width="12.85546875" style="430" bestFit="1" customWidth="1"/>
    <col min="12298" max="12298" width="11.5703125" style="430" bestFit="1" customWidth="1"/>
    <col min="12299" max="12299" width="37.7109375" style="430" customWidth="1"/>
    <col min="12300" max="12305" width="12.85546875" style="430" bestFit="1" customWidth="1"/>
    <col min="12306" max="12308" width="14.28515625" style="430" bestFit="1" customWidth="1"/>
    <col min="12309" max="12425" width="15.7109375" style="430" customWidth="1"/>
    <col min="12426" max="12543" width="65.5703125" style="430"/>
    <col min="12544" max="12544" width="37.7109375" style="430" customWidth="1"/>
    <col min="12545" max="12545" width="9.85546875" style="430" bestFit="1" customWidth="1"/>
    <col min="12546" max="12552" width="11.5703125" style="430" bestFit="1" customWidth="1"/>
    <col min="12553" max="12553" width="12.85546875" style="430" bestFit="1" customWidth="1"/>
    <col min="12554" max="12554" width="11.5703125" style="430" bestFit="1" customWidth="1"/>
    <col min="12555" max="12555" width="37.7109375" style="430" customWidth="1"/>
    <col min="12556" max="12561" width="12.85546875" style="430" bestFit="1" customWidth="1"/>
    <col min="12562" max="12564" width="14.28515625" style="430" bestFit="1" customWidth="1"/>
    <col min="12565" max="12681" width="15.7109375" style="430" customWidth="1"/>
    <col min="12682" max="12799" width="65.5703125" style="430"/>
    <col min="12800" max="12800" width="37.7109375" style="430" customWidth="1"/>
    <col min="12801" max="12801" width="9.85546875" style="430" bestFit="1" customWidth="1"/>
    <col min="12802" max="12808" width="11.5703125" style="430" bestFit="1" customWidth="1"/>
    <col min="12809" max="12809" width="12.85546875" style="430" bestFit="1" customWidth="1"/>
    <col min="12810" max="12810" width="11.5703125" style="430" bestFit="1" customWidth="1"/>
    <col min="12811" max="12811" width="37.7109375" style="430" customWidth="1"/>
    <col min="12812" max="12817" width="12.85546875" style="430" bestFit="1" customWidth="1"/>
    <col min="12818" max="12820" width="14.28515625" style="430" bestFit="1" customWidth="1"/>
    <col min="12821" max="12937" width="15.7109375" style="430" customWidth="1"/>
    <col min="12938" max="13055" width="65.5703125" style="430"/>
    <col min="13056" max="13056" width="37.7109375" style="430" customWidth="1"/>
    <col min="13057" max="13057" width="9.85546875" style="430" bestFit="1" customWidth="1"/>
    <col min="13058" max="13064" width="11.5703125" style="430" bestFit="1" customWidth="1"/>
    <col min="13065" max="13065" width="12.85546875" style="430" bestFit="1" customWidth="1"/>
    <col min="13066" max="13066" width="11.5703125" style="430" bestFit="1" customWidth="1"/>
    <col min="13067" max="13067" width="37.7109375" style="430" customWidth="1"/>
    <col min="13068" max="13073" width="12.85546875" style="430" bestFit="1" customWidth="1"/>
    <col min="13074" max="13076" width="14.28515625" style="430" bestFit="1" customWidth="1"/>
    <col min="13077" max="13193" width="15.7109375" style="430" customWidth="1"/>
    <col min="13194" max="13311" width="65.5703125" style="430"/>
    <col min="13312" max="13312" width="37.7109375" style="430" customWidth="1"/>
    <col min="13313" max="13313" width="9.85546875" style="430" bestFit="1" customWidth="1"/>
    <col min="13314" max="13320" width="11.5703125" style="430" bestFit="1" customWidth="1"/>
    <col min="13321" max="13321" width="12.85546875" style="430" bestFit="1" customWidth="1"/>
    <col min="13322" max="13322" width="11.5703125" style="430" bestFit="1" customWidth="1"/>
    <col min="13323" max="13323" width="37.7109375" style="430" customWidth="1"/>
    <col min="13324" max="13329" width="12.85546875" style="430" bestFit="1" customWidth="1"/>
    <col min="13330" max="13332" width="14.28515625" style="430" bestFit="1" customWidth="1"/>
    <col min="13333" max="13449" width="15.7109375" style="430" customWidth="1"/>
    <col min="13450" max="13567" width="65.5703125" style="430"/>
    <col min="13568" max="13568" width="37.7109375" style="430" customWidth="1"/>
    <col min="13569" max="13569" width="9.85546875" style="430" bestFit="1" customWidth="1"/>
    <col min="13570" max="13576" width="11.5703125" style="430" bestFit="1" customWidth="1"/>
    <col min="13577" max="13577" width="12.85546875" style="430" bestFit="1" customWidth="1"/>
    <col min="13578" max="13578" width="11.5703125" style="430" bestFit="1" customWidth="1"/>
    <col min="13579" max="13579" width="37.7109375" style="430" customWidth="1"/>
    <col min="13580" max="13585" width="12.85546875" style="430" bestFit="1" customWidth="1"/>
    <col min="13586" max="13588" width="14.28515625" style="430" bestFit="1" customWidth="1"/>
    <col min="13589" max="13705" width="15.7109375" style="430" customWidth="1"/>
    <col min="13706" max="13823" width="65.5703125" style="430"/>
    <col min="13824" max="13824" width="37.7109375" style="430" customWidth="1"/>
    <col min="13825" max="13825" width="9.85546875" style="430" bestFit="1" customWidth="1"/>
    <col min="13826" max="13832" width="11.5703125" style="430" bestFit="1" customWidth="1"/>
    <col min="13833" max="13833" width="12.85546875" style="430" bestFit="1" customWidth="1"/>
    <col min="13834" max="13834" width="11.5703125" style="430" bestFit="1" customWidth="1"/>
    <col min="13835" max="13835" width="37.7109375" style="430" customWidth="1"/>
    <col min="13836" max="13841" width="12.85546875" style="430" bestFit="1" customWidth="1"/>
    <col min="13842" max="13844" width="14.28515625" style="430" bestFit="1" customWidth="1"/>
    <col min="13845" max="13961" width="15.7109375" style="430" customWidth="1"/>
    <col min="13962" max="14079" width="65.5703125" style="430"/>
    <col min="14080" max="14080" width="37.7109375" style="430" customWidth="1"/>
    <col min="14081" max="14081" width="9.85546875" style="430" bestFit="1" customWidth="1"/>
    <col min="14082" max="14088" width="11.5703125" style="430" bestFit="1" customWidth="1"/>
    <col min="14089" max="14089" width="12.85546875" style="430" bestFit="1" customWidth="1"/>
    <col min="14090" max="14090" width="11.5703125" style="430" bestFit="1" customWidth="1"/>
    <col min="14091" max="14091" width="37.7109375" style="430" customWidth="1"/>
    <col min="14092" max="14097" width="12.85546875" style="430" bestFit="1" customWidth="1"/>
    <col min="14098" max="14100" width="14.28515625" style="430" bestFit="1" customWidth="1"/>
    <col min="14101" max="14217" width="15.7109375" style="430" customWidth="1"/>
    <col min="14218" max="14335" width="65.5703125" style="430"/>
    <col min="14336" max="14336" width="37.7109375" style="430" customWidth="1"/>
    <col min="14337" max="14337" width="9.85546875" style="430" bestFit="1" customWidth="1"/>
    <col min="14338" max="14344" width="11.5703125" style="430" bestFit="1" customWidth="1"/>
    <col min="14345" max="14345" width="12.85546875" style="430" bestFit="1" customWidth="1"/>
    <col min="14346" max="14346" width="11.5703125" style="430" bestFit="1" customWidth="1"/>
    <col min="14347" max="14347" width="37.7109375" style="430" customWidth="1"/>
    <col min="14348" max="14353" width="12.85546875" style="430" bestFit="1" customWidth="1"/>
    <col min="14354" max="14356" width="14.28515625" style="430" bestFit="1" customWidth="1"/>
    <col min="14357" max="14473" width="15.7109375" style="430" customWidth="1"/>
    <col min="14474" max="14591" width="65.5703125" style="430"/>
    <col min="14592" max="14592" width="37.7109375" style="430" customWidth="1"/>
    <col min="14593" max="14593" width="9.85546875" style="430" bestFit="1" customWidth="1"/>
    <col min="14594" max="14600" width="11.5703125" style="430" bestFit="1" customWidth="1"/>
    <col min="14601" max="14601" width="12.85546875" style="430" bestFit="1" customWidth="1"/>
    <col min="14602" max="14602" width="11.5703125" style="430" bestFit="1" customWidth="1"/>
    <col min="14603" max="14603" width="37.7109375" style="430" customWidth="1"/>
    <col min="14604" max="14609" width="12.85546875" style="430" bestFit="1" customWidth="1"/>
    <col min="14610" max="14612" width="14.28515625" style="430" bestFit="1" customWidth="1"/>
    <col min="14613" max="14729" width="15.7109375" style="430" customWidth="1"/>
    <col min="14730" max="14847" width="65.5703125" style="430"/>
    <col min="14848" max="14848" width="37.7109375" style="430" customWidth="1"/>
    <col min="14849" max="14849" width="9.85546875" style="430" bestFit="1" customWidth="1"/>
    <col min="14850" max="14856" width="11.5703125" style="430" bestFit="1" customWidth="1"/>
    <col min="14857" max="14857" width="12.85546875" style="430" bestFit="1" customWidth="1"/>
    <col min="14858" max="14858" width="11.5703125" style="430" bestFit="1" customWidth="1"/>
    <col min="14859" max="14859" width="37.7109375" style="430" customWidth="1"/>
    <col min="14860" max="14865" width="12.85546875" style="430" bestFit="1" customWidth="1"/>
    <col min="14866" max="14868" width="14.28515625" style="430" bestFit="1" customWidth="1"/>
    <col min="14869" max="14985" width="15.7109375" style="430" customWidth="1"/>
    <col min="14986" max="15103" width="65.5703125" style="430"/>
    <col min="15104" max="15104" width="37.7109375" style="430" customWidth="1"/>
    <col min="15105" max="15105" width="9.85546875" style="430" bestFit="1" customWidth="1"/>
    <col min="15106" max="15112" width="11.5703125" style="430" bestFit="1" customWidth="1"/>
    <col min="15113" max="15113" width="12.85546875" style="430" bestFit="1" customWidth="1"/>
    <col min="15114" max="15114" width="11.5703125" style="430" bestFit="1" customWidth="1"/>
    <col min="15115" max="15115" width="37.7109375" style="430" customWidth="1"/>
    <col min="15116" max="15121" width="12.85546875" style="430" bestFit="1" customWidth="1"/>
    <col min="15122" max="15124" width="14.28515625" style="430" bestFit="1" customWidth="1"/>
    <col min="15125" max="15241" width="15.7109375" style="430" customWidth="1"/>
    <col min="15242" max="15359" width="65.5703125" style="430"/>
    <col min="15360" max="15360" width="37.7109375" style="430" customWidth="1"/>
    <col min="15361" max="15361" width="9.85546875" style="430" bestFit="1" customWidth="1"/>
    <col min="15362" max="15368" width="11.5703125" style="430" bestFit="1" customWidth="1"/>
    <col min="15369" max="15369" width="12.85546875" style="430" bestFit="1" customWidth="1"/>
    <col min="15370" max="15370" width="11.5703125" style="430" bestFit="1" customWidth="1"/>
    <col min="15371" max="15371" width="37.7109375" style="430" customWidth="1"/>
    <col min="15372" max="15377" width="12.85546875" style="430" bestFit="1" customWidth="1"/>
    <col min="15378" max="15380" width="14.28515625" style="430" bestFit="1" customWidth="1"/>
    <col min="15381" max="15497" width="15.7109375" style="430" customWidth="1"/>
    <col min="15498" max="15615" width="65.5703125" style="430"/>
    <col min="15616" max="15616" width="37.7109375" style="430" customWidth="1"/>
    <col min="15617" max="15617" width="9.85546875" style="430" bestFit="1" customWidth="1"/>
    <col min="15618" max="15624" width="11.5703125" style="430" bestFit="1" customWidth="1"/>
    <col min="15625" max="15625" width="12.85546875" style="430" bestFit="1" customWidth="1"/>
    <col min="15626" max="15626" width="11.5703125" style="430" bestFit="1" customWidth="1"/>
    <col min="15627" max="15627" width="37.7109375" style="430" customWidth="1"/>
    <col min="15628" max="15633" width="12.85546875" style="430" bestFit="1" customWidth="1"/>
    <col min="15634" max="15636" width="14.28515625" style="430" bestFit="1" customWidth="1"/>
    <col min="15637" max="15753" width="15.7109375" style="430" customWidth="1"/>
    <col min="15754" max="15871" width="65.5703125" style="430"/>
    <col min="15872" max="15872" width="37.7109375" style="430" customWidth="1"/>
    <col min="15873" max="15873" width="9.85546875" style="430" bestFit="1" customWidth="1"/>
    <col min="15874" max="15880" width="11.5703125" style="430" bestFit="1" customWidth="1"/>
    <col min="15881" max="15881" width="12.85546875" style="430" bestFit="1" customWidth="1"/>
    <col min="15882" max="15882" width="11.5703125" style="430" bestFit="1" customWidth="1"/>
    <col min="15883" max="15883" width="37.7109375" style="430" customWidth="1"/>
    <col min="15884" max="15889" width="12.85546875" style="430" bestFit="1" customWidth="1"/>
    <col min="15890" max="15892" width="14.28515625" style="430" bestFit="1" customWidth="1"/>
    <col min="15893" max="16009" width="15.7109375" style="430" customWidth="1"/>
    <col min="16010" max="16127" width="65.5703125" style="430"/>
    <col min="16128" max="16128" width="37.7109375" style="430" customWidth="1"/>
    <col min="16129" max="16129" width="9.85546875" style="430" bestFit="1" customWidth="1"/>
    <col min="16130" max="16136" width="11.5703125" style="430" bestFit="1" customWidth="1"/>
    <col min="16137" max="16137" width="12.85546875" style="430" bestFit="1" customWidth="1"/>
    <col min="16138" max="16138" width="11.5703125" style="430" bestFit="1" customWidth="1"/>
    <col min="16139" max="16139" width="37.7109375" style="430" customWidth="1"/>
    <col min="16140" max="16145" width="12.85546875" style="430" bestFit="1" customWidth="1"/>
    <col min="16146" max="16148" width="14.28515625" style="430" bestFit="1" customWidth="1"/>
    <col min="16149" max="16265" width="15.7109375" style="430" customWidth="1"/>
    <col min="16266" max="16384" width="65.5703125" style="430"/>
  </cols>
  <sheetData>
    <row r="1" spans="1:22" ht="17.100000000000001" customHeight="1" thickBot="1">
      <c r="A1" s="756" t="s">
        <v>957</v>
      </c>
      <c r="B1" s="756"/>
      <c r="C1" s="756"/>
      <c r="D1" s="756"/>
      <c r="E1" s="756"/>
      <c r="F1" s="756"/>
      <c r="G1" s="756"/>
      <c r="H1" s="756"/>
      <c r="I1" s="756"/>
      <c r="J1" s="756"/>
      <c r="K1" s="756"/>
      <c r="L1" s="756"/>
      <c r="M1" s="756"/>
      <c r="N1" s="756"/>
      <c r="O1" s="756"/>
      <c r="P1" s="756"/>
      <c r="Q1" s="756"/>
      <c r="R1" s="756"/>
      <c r="S1" s="756"/>
      <c r="T1" s="756"/>
    </row>
    <row r="2" spans="1:22" s="364" customFormat="1" ht="25.5" customHeight="1" thickBot="1">
      <c r="A2" s="715" t="s">
        <v>630</v>
      </c>
      <c r="B2" s="716" t="s">
        <v>749</v>
      </c>
      <c r="C2" s="716" t="s">
        <v>750</v>
      </c>
      <c r="D2" s="716" t="s">
        <v>751</v>
      </c>
      <c r="E2" s="716" t="s">
        <v>752</v>
      </c>
      <c r="F2" s="716">
        <v>1996</v>
      </c>
      <c r="G2" s="716" t="s">
        <v>753</v>
      </c>
      <c r="H2" s="757">
        <v>1998</v>
      </c>
      <c r="I2" s="757">
        <v>1999</v>
      </c>
      <c r="J2" s="757">
        <v>2000</v>
      </c>
      <c r="K2" s="757">
        <v>2001</v>
      </c>
      <c r="L2" s="757">
        <v>2002</v>
      </c>
      <c r="M2" s="757">
        <v>2003</v>
      </c>
      <c r="N2" s="757">
        <v>2004</v>
      </c>
      <c r="O2" s="757">
        <v>2005</v>
      </c>
      <c r="P2" s="757">
        <v>2006</v>
      </c>
      <c r="Q2" s="757">
        <v>2007</v>
      </c>
      <c r="R2" s="757">
        <v>2008</v>
      </c>
      <c r="S2" s="757">
        <v>2009</v>
      </c>
      <c r="T2" s="757">
        <v>2010</v>
      </c>
      <c r="U2" s="958" t="s">
        <v>1042</v>
      </c>
    </row>
    <row r="3" spans="1:22" ht="15" customHeight="1">
      <c r="A3" s="753" t="s">
        <v>631</v>
      </c>
      <c r="B3" s="431"/>
      <c r="C3" s="431"/>
      <c r="D3" s="431"/>
      <c r="E3" s="431"/>
      <c r="F3" s="431"/>
      <c r="G3" s="431"/>
      <c r="H3" s="432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0"/>
      <c r="U3" s="40"/>
    </row>
    <row r="4" spans="1:22" ht="15" customHeight="1">
      <c r="A4" s="753" t="s">
        <v>754</v>
      </c>
      <c r="B4" s="431">
        <v>66.7</v>
      </c>
      <c r="C4" s="431">
        <v>190.7</v>
      </c>
      <c r="D4" s="431">
        <v>233.1</v>
      </c>
      <c r="E4" s="431">
        <v>286.3</v>
      </c>
      <c r="F4" s="431">
        <v>278.7</v>
      </c>
      <c r="G4" s="431">
        <v>414.1</v>
      </c>
      <c r="H4" s="434">
        <v>830.4</v>
      </c>
      <c r="I4" s="432">
        <v>1299</v>
      </c>
      <c r="J4" s="431">
        <v>1862.4620314060087</v>
      </c>
      <c r="K4" s="431">
        <v>770.20312244712693</v>
      </c>
      <c r="L4" s="431">
        <v>2411.7278569483524</v>
      </c>
      <c r="M4" s="431">
        <v>3884.7139148588544</v>
      </c>
      <c r="N4" s="431">
        <v>4762.5205046745941</v>
      </c>
      <c r="O4" s="431">
        <v>11971.976400108919</v>
      </c>
      <c r="P4" s="431">
        <v>1029.27</v>
      </c>
      <c r="Q4" s="431">
        <v>1410.1</v>
      </c>
      <c r="R4" s="431">
        <v>2292.6</v>
      </c>
      <c r="S4" s="431">
        <v>2763.54</v>
      </c>
      <c r="T4" s="431">
        <v>2594.4</v>
      </c>
      <c r="U4" s="431">
        <v>2865.8</v>
      </c>
    </row>
    <row r="5" spans="1:22" ht="15" customHeight="1">
      <c r="A5" s="753" t="s">
        <v>755</v>
      </c>
      <c r="B5" s="431">
        <v>245.9</v>
      </c>
      <c r="C5" s="431">
        <v>781.2</v>
      </c>
      <c r="D5" s="431">
        <v>879.8</v>
      </c>
      <c r="E5" s="431">
        <v>897.5</v>
      </c>
      <c r="F5" s="431">
        <v>944.9</v>
      </c>
      <c r="G5" s="431">
        <v>614.9</v>
      </c>
      <c r="H5" s="434">
        <v>1230.7</v>
      </c>
      <c r="I5" s="432">
        <v>1817.6</v>
      </c>
      <c r="J5" s="431">
        <v>2606.0130779704091</v>
      </c>
      <c r="K5" s="431">
        <v>1077.6914513933009</v>
      </c>
      <c r="L5" s="431">
        <v>3374.562396296632</v>
      </c>
      <c r="M5" s="431">
        <v>5435.6089389125891</v>
      </c>
      <c r="N5" s="431">
        <v>6663.8624090042658</v>
      </c>
      <c r="O5" s="431">
        <v>16751.55065807388</v>
      </c>
      <c r="P5" s="431">
        <v>8614.09</v>
      </c>
      <c r="Q5" s="431">
        <v>11801.3</v>
      </c>
      <c r="R5" s="431">
        <v>43705.7</v>
      </c>
      <c r="S5" s="431">
        <v>48404.9</v>
      </c>
      <c r="T5" s="431">
        <v>72315</v>
      </c>
      <c r="U5" s="431">
        <f>20865.8+54353.9</f>
        <v>75219.7</v>
      </c>
      <c r="V5" s="959" t="s">
        <v>1023</v>
      </c>
    </row>
    <row r="6" spans="1:22" ht="15" customHeight="1">
      <c r="A6" s="753" t="s">
        <v>756</v>
      </c>
      <c r="B6" s="431">
        <v>197.7</v>
      </c>
      <c r="C6" s="431">
        <v>695.7</v>
      </c>
      <c r="D6" s="431">
        <v>773.2</v>
      </c>
      <c r="E6" s="431">
        <v>403.8</v>
      </c>
      <c r="F6" s="431">
        <v>157.80000000000001</v>
      </c>
      <c r="G6" s="431">
        <v>327.8</v>
      </c>
      <c r="H6" s="434">
        <v>155</v>
      </c>
      <c r="I6" s="432">
        <v>177.3</v>
      </c>
      <c r="J6" s="431">
        <v>254.20671144594718</v>
      </c>
      <c r="K6" s="431">
        <v>105.12472179359169</v>
      </c>
      <c r="L6" s="431">
        <v>329.17578832713076</v>
      </c>
      <c r="M6" s="431">
        <v>530.22307706272125</v>
      </c>
      <c r="N6" s="431">
        <v>650.03455387128986</v>
      </c>
      <c r="O6" s="431">
        <v>1634.0503585368062</v>
      </c>
      <c r="P6" s="431">
        <v>16381.5</v>
      </c>
      <c r="Q6" s="431">
        <v>21381.5</v>
      </c>
      <c r="R6" s="431">
        <v>0</v>
      </c>
      <c r="S6" s="431">
        <v>0</v>
      </c>
      <c r="T6" s="431"/>
      <c r="U6" s="431"/>
    </row>
    <row r="7" spans="1:22" ht="15" customHeight="1">
      <c r="A7" s="753" t="s">
        <v>757</v>
      </c>
      <c r="B7" s="436">
        <v>23.3</v>
      </c>
      <c r="C7" s="431">
        <v>23.4</v>
      </c>
      <c r="D7" s="436">
        <v>24.7</v>
      </c>
      <c r="E7" s="436">
        <v>4.8</v>
      </c>
      <c r="F7" s="436">
        <v>6.4</v>
      </c>
      <c r="G7" s="431">
        <v>113.2</v>
      </c>
      <c r="H7" s="434">
        <v>97.2</v>
      </c>
      <c r="I7" s="432">
        <v>116</v>
      </c>
      <c r="J7" s="431">
        <v>166.31685576835795</v>
      </c>
      <c r="K7" s="431">
        <v>68.778723790505552</v>
      </c>
      <c r="L7" s="431">
        <v>215.3659980030861</v>
      </c>
      <c r="M7" s="431">
        <v>346.90285921757277</v>
      </c>
      <c r="N7" s="431">
        <v>425.29051465916308</v>
      </c>
      <c r="O7" s="431">
        <v>1069.0910411182713</v>
      </c>
      <c r="P7" s="431">
        <v>0</v>
      </c>
      <c r="Q7" s="431">
        <v>0</v>
      </c>
      <c r="R7" s="431">
        <v>0</v>
      </c>
      <c r="S7" s="431">
        <v>0</v>
      </c>
      <c r="T7" s="431"/>
      <c r="U7" s="431"/>
    </row>
    <row r="8" spans="1:22" ht="15" customHeight="1">
      <c r="A8" s="753" t="s">
        <v>758</v>
      </c>
      <c r="B8" s="431">
        <v>135.80000000000001</v>
      </c>
      <c r="C8" s="431">
        <v>654.5</v>
      </c>
      <c r="D8" s="431">
        <v>1220.5999999999999</v>
      </c>
      <c r="E8" s="431">
        <v>1129.8</v>
      </c>
      <c r="F8" s="431">
        <v>1400.1999999999998</v>
      </c>
      <c r="G8" s="431">
        <v>1618.8</v>
      </c>
      <c r="H8" s="431">
        <v>2526.7999999999997</v>
      </c>
      <c r="I8" s="431">
        <v>2958.3</v>
      </c>
      <c r="J8" s="431">
        <v>3666.5950197748703</v>
      </c>
      <c r="K8" s="431">
        <v>1313.9950684514756</v>
      </c>
      <c r="L8" s="431">
        <v>4310.8955156677821</v>
      </c>
      <c r="M8" s="431">
        <v>9954.8007240644947</v>
      </c>
      <c r="N8" s="431">
        <v>11353.802269546699</v>
      </c>
      <c r="O8" s="431">
        <v>28504.796005476113</v>
      </c>
      <c r="P8" s="431">
        <v>16450.199999999997</v>
      </c>
      <c r="Q8" s="431">
        <v>22850.199999999997</v>
      </c>
      <c r="R8" s="960">
        <v>42753.060000000005</v>
      </c>
      <c r="S8" s="431">
        <v>58215.659999999996</v>
      </c>
      <c r="T8" s="431">
        <v>52867.5</v>
      </c>
      <c r="U8" s="431">
        <f>U9+U10+U11+U12+U13+U14</f>
        <v>67632.399999999994</v>
      </c>
    </row>
    <row r="9" spans="1:22" ht="15" customHeight="1">
      <c r="A9" s="754" t="s">
        <v>759</v>
      </c>
      <c r="B9" s="437">
        <v>29.5</v>
      </c>
      <c r="C9" s="437">
        <v>123.2</v>
      </c>
      <c r="D9" s="437">
        <v>155.4</v>
      </c>
      <c r="E9" s="437">
        <v>98.6</v>
      </c>
      <c r="F9" s="437">
        <v>229.4</v>
      </c>
      <c r="G9" s="437">
        <v>367.4</v>
      </c>
      <c r="H9" s="438">
        <v>962.7</v>
      </c>
      <c r="I9" s="433">
        <v>1007.2</v>
      </c>
      <c r="J9" s="433">
        <v>1248.3519318527531</v>
      </c>
      <c r="K9" s="433">
        <v>447.37207179799208</v>
      </c>
      <c r="L9" s="433">
        <v>1467.714051989318</v>
      </c>
      <c r="M9" s="433">
        <v>3389.2690261298712</v>
      </c>
      <c r="N9" s="433">
        <v>3865.5806916134261</v>
      </c>
      <c r="O9" s="433">
        <v>9704.9097657438379</v>
      </c>
      <c r="P9" s="433">
        <v>505.23</v>
      </c>
      <c r="Q9" s="433">
        <v>701.8</v>
      </c>
      <c r="R9" s="433">
        <v>3354.3</v>
      </c>
      <c r="S9" s="433">
        <v>4736.8999999999996</v>
      </c>
      <c r="T9" s="433">
        <v>5102.8999999999996</v>
      </c>
      <c r="U9" s="433">
        <f>4917.1</f>
        <v>4917.1000000000004</v>
      </c>
    </row>
    <row r="10" spans="1:22" ht="15" customHeight="1">
      <c r="A10" s="754" t="s">
        <v>760</v>
      </c>
      <c r="B10" s="439">
        <v>3.7</v>
      </c>
      <c r="C10" s="437">
        <v>5.7</v>
      </c>
      <c r="D10" s="437">
        <v>32.200000000000003</v>
      </c>
      <c r="E10" s="437">
        <v>17.899999999999999</v>
      </c>
      <c r="F10" s="437">
        <v>17.600000000000001</v>
      </c>
      <c r="G10" s="437">
        <v>28.5</v>
      </c>
      <c r="H10" s="438">
        <v>31</v>
      </c>
      <c r="I10" s="433">
        <v>27</v>
      </c>
      <c r="J10" s="433">
        <v>33.464557347125037</v>
      </c>
      <c r="K10" s="433">
        <v>11.992698509278977</v>
      </c>
      <c r="L10" s="433">
        <v>39.34499543656829</v>
      </c>
      <c r="M10" s="433">
        <v>90.856099787039838</v>
      </c>
      <c r="N10" s="433">
        <v>103.62458168542743</v>
      </c>
      <c r="O10" s="433">
        <v>260.1594158807423</v>
      </c>
      <c r="P10" s="433">
        <v>449.33</v>
      </c>
      <c r="Q10" s="433">
        <v>624.14</v>
      </c>
      <c r="R10" s="433">
        <v>412.4</v>
      </c>
      <c r="S10" s="433">
        <v>569.70000000000005</v>
      </c>
      <c r="T10" s="433">
        <v>520.4</v>
      </c>
      <c r="U10" s="433">
        <v>571</v>
      </c>
    </row>
    <row r="11" spans="1:22" ht="15" customHeight="1">
      <c r="A11" s="754" t="s">
        <v>761</v>
      </c>
      <c r="B11" s="437">
        <v>19.899999999999999</v>
      </c>
      <c r="C11" s="437">
        <v>129.6</v>
      </c>
      <c r="D11" s="437">
        <v>201</v>
      </c>
      <c r="E11" s="437">
        <v>124.80000000000001</v>
      </c>
      <c r="F11" s="437">
        <v>155.39999999999998</v>
      </c>
      <c r="G11" s="437">
        <v>200</v>
      </c>
      <c r="H11" s="438">
        <v>299.39999999999998</v>
      </c>
      <c r="I11" s="433">
        <v>293.5</v>
      </c>
      <c r="J11" s="433">
        <v>363.76715241861899</v>
      </c>
      <c r="K11" s="433">
        <v>130.36014298752661</v>
      </c>
      <c r="L11" s="433">
        <v>427.69018828381206</v>
      </c>
      <c r="M11" s="433">
        <v>987.64017915694808</v>
      </c>
      <c r="N11" s="433">
        <v>1126.439851941994</v>
      </c>
      <c r="O11" s="433">
        <v>2828.025211439</v>
      </c>
      <c r="P11" s="433">
        <v>491.98</v>
      </c>
      <c r="Q11" s="433">
        <v>683.39</v>
      </c>
      <c r="R11" s="433">
        <v>2006.33</v>
      </c>
      <c r="S11" s="433">
        <v>2275.6999999999998</v>
      </c>
      <c r="T11" s="433">
        <v>2172.9</v>
      </c>
      <c r="U11" s="433">
        <v>2912.5</v>
      </c>
    </row>
    <row r="12" spans="1:22" ht="15" customHeight="1">
      <c r="A12" s="754" t="s">
        <v>762</v>
      </c>
      <c r="B12" s="437">
        <v>14.6</v>
      </c>
      <c r="C12" s="437">
        <v>47.5</v>
      </c>
      <c r="D12" s="437">
        <v>34.9</v>
      </c>
      <c r="E12" s="437">
        <v>102.6</v>
      </c>
      <c r="F12" s="437">
        <v>92.7</v>
      </c>
      <c r="G12" s="437">
        <v>105.2</v>
      </c>
      <c r="H12" s="438">
        <v>67.099999999999994</v>
      </c>
      <c r="I12" s="433">
        <v>71.900000000000006</v>
      </c>
      <c r="J12" s="433">
        <v>89.114876787344073</v>
      </c>
      <c r="K12" s="433">
        <v>31.936111956191056</v>
      </c>
      <c r="L12" s="433">
        <v>104.77426562552816</v>
      </c>
      <c r="M12" s="433">
        <v>241.94642869215426</v>
      </c>
      <c r="N12" s="433">
        <v>275.94842308082343</v>
      </c>
      <c r="O12" s="433">
        <v>692.79488895649524</v>
      </c>
      <c r="P12" s="433">
        <v>2554.4299999999998</v>
      </c>
      <c r="Q12" s="433">
        <v>3548.24</v>
      </c>
      <c r="R12" s="433">
        <v>2139.15</v>
      </c>
      <c r="S12" s="433">
        <v>2421.1</v>
      </c>
      <c r="T12" s="433">
        <v>2257.4</v>
      </c>
      <c r="U12" s="433">
        <v>1754.8</v>
      </c>
    </row>
    <row r="13" spans="1:22" ht="15" customHeight="1">
      <c r="A13" s="754" t="s">
        <v>763</v>
      </c>
      <c r="B13" s="437">
        <v>45.6</v>
      </c>
      <c r="C13" s="437">
        <v>280</v>
      </c>
      <c r="D13" s="437">
        <v>513.79999999999995</v>
      </c>
      <c r="E13" s="437">
        <v>575.70000000000005</v>
      </c>
      <c r="F13" s="437">
        <v>695</v>
      </c>
      <c r="G13" s="437">
        <v>729.9</v>
      </c>
      <c r="H13" s="438">
        <v>1042.7</v>
      </c>
      <c r="I13" s="433">
        <v>1447.8</v>
      </c>
      <c r="J13" s="433">
        <v>1794.4439306358379</v>
      </c>
      <c r="K13" s="433">
        <v>643.07514450867052</v>
      </c>
      <c r="L13" s="433">
        <v>2109.7660886319841</v>
      </c>
      <c r="M13" s="433">
        <v>4871.9059730250474</v>
      </c>
      <c r="N13" s="433">
        <v>5556.5803468208087</v>
      </c>
      <c r="O13" s="433">
        <v>13950.326011560692</v>
      </c>
      <c r="P13" s="433">
        <v>5078.32</v>
      </c>
      <c r="Q13" s="433">
        <v>7054.05</v>
      </c>
      <c r="R13" s="433">
        <v>23962.480000000003</v>
      </c>
      <c r="S13" s="433">
        <v>28314.2</v>
      </c>
      <c r="T13" s="433">
        <v>25975.899999999998</v>
      </c>
      <c r="U13" s="433">
        <f>3073.6+35202.2</f>
        <v>38275.799999999996</v>
      </c>
    </row>
    <row r="14" spans="1:22" ht="15" customHeight="1">
      <c r="A14" s="754" t="s">
        <v>764</v>
      </c>
      <c r="B14" s="437">
        <v>22.5</v>
      </c>
      <c r="C14" s="437">
        <v>68.5</v>
      </c>
      <c r="D14" s="437">
        <v>283.3</v>
      </c>
      <c r="E14" s="437">
        <v>210.2</v>
      </c>
      <c r="F14" s="437">
        <v>210.1</v>
      </c>
      <c r="G14" s="437">
        <v>187.8</v>
      </c>
      <c r="H14" s="438">
        <v>123.9</v>
      </c>
      <c r="I14" s="433">
        <v>110.9</v>
      </c>
      <c r="J14" s="433">
        <v>137.45257073319135</v>
      </c>
      <c r="K14" s="433">
        <v>49.258898691816242</v>
      </c>
      <c r="L14" s="433">
        <v>161.60592570057125</v>
      </c>
      <c r="M14" s="433">
        <v>373.18301727343402</v>
      </c>
      <c r="N14" s="433">
        <v>425.62837440421862</v>
      </c>
      <c r="O14" s="433">
        <v>1068.5807118953453</v>
      </c>
      <c r="P14" s="433">
        <v>7370.91</v>
      </c>
      <c r="Q14" s="433">
        <v>10238.58</v>
      </c>
      <c r="R14" s="433">
        <v>10878.400000000001</v>
      </c>
      <c r="S14" s="433">
        <v>19898.059999999998</v>
      </c>
      <c r="T14" s="433">
        <v>16956.86</v>
      </c>
      <c r="U14" s="433">
        <f>2322.7+8535.8+852.9+2233.4+261.1+261.6+182.2+11613.4-7061.9</f>
        <v>19201.199999999997</v>
      </c>
    </row>
    <row r="15" spans="1:22" ht="15" customHeight="1">
      <c r="A15" s="753" t="s">
        <v>765</v>
      </c>
      <c r="B15" s="431">
        <v>118.4</v>
      </c>
      <c r="C15" s="431">
        <v>326.60000000000002</v>
      </c>
      <c r="D15" s="431">
        <v>491.4</v>
      </c>
      <c r="E15" s="431">
        <v>354.3</v>
      </c>
      <c r="F15" s="431">
        <v>254</v>
      </c>
      <c r="G15" s="431">
        <v>384</v>
      </c>
      <c r="H15" s="434">
        <v>218.4</v>
      </c>
      <c r="I15" s="432">
        <v>436.8</v>
      </c>
      <c r="J15" s="431">
        <v>450.2</v>
      </c>
      <c r="K15" s="432">
        <v>304.3</v>
      </c>
      <c r="L15" s="432">
        <v>925.5</v>
      </c>
      <c r="M15" s="432">
        <v>2261</v>
      </c>
      <c r="N15" s="432">
        <v>2612.6999999999998</v>
      </c>
      <c r="O15" s="432">
        <v>3594.1</v>
      </c>
      <c r="P15" s="432">
        <v>2712.19</v>
      </c>
      <c r="Q15" s="432">
        <v>3715.7</v>
      </c>
      <c r="R15" s="432">
        <v>7295.3</v>
      </c>
      <c r="S15" s="432">
        <v>8025</v>
      </c>
      <c r="T15" s="432">
        <v>8674.2000000000007</v>
      </c>
      <c r="U15" s="432">
        <v>11855.5</v>
      </c>
    </row>
    <row r="16" spans="1:22" ht="15" customHeight="1">
      <c r="A16" s="753" t="s">
        <v>766</v>
      </c>
      <c r="B16" s="440" t="s">
        <v>53</v>
      </c>
      <c r="C16" s="440" t="s">
        <v>459</v>
      </c>
      <c r="D16" s="436">
        <v>6</v>
      </c>
      <c r="E16" s="431">
        <v>1.6</v>
      </c>
      <c r="F16" s="431">
        <v>7.2</v>
      </c>
      <c r="G16" s="431">
        <v>139.6</v>
      </c>
      <c r="H16" s="434">
        <v>48.8</v>
      </c>
      <c r="I16" s="432">
        <v>74.7</v>
      </c>
      <c r="J16" s="431">
        <v>107.10232005083053</v>
      </c>
      <c r="K16" s="431">
        <v>44.291126440954876</v>
      </c>
      <c r="L16" s="431">
        <v>138.68827630026323</v>
      </c>
      <c r="M16" s="431">
        <v>223.39347916855766</v>
      </c>
      <c r="N16" s="431">
        <v>273.87242625034037</v>
      </c>
      <c r="O16" s="431">
        <v>688.4577652718524</v>
      </c>
      <c r="P16" s="432">
        <v>0</v>
      </c>
      <c r="Q16" s="432">
        <v>0</v>
      </c>
      <c r="R16" s="432">
        <v>0</v>
      </c>
      <c r="S16" s="432">
        <v>0</v>
      </c>
      <c r="T16" s="432"/>
      <c r="U16" s="432"/>
    </row>
    <row r="17" spans="1:22" ht="15" customHeight="1">
      <c r="A17" s="753" t="s">
        <v>767</v>
      </c>
      <c r="B17" s="431">
        <v>124.9</v>
      </c>
      <c r="C17" s="431">
        <v>406.4</v>
      </c>
      <c r="D17" s="431">
        <v>753.7</v>
      </c>
      <c r="E17" s="431">
        <v>673.4</v>
      </c>
      <c r="F17" s="431">
        <v>728.3</v>
      </c>
      <c r="G17" s="431">
        <v>940.2</v>
      </c>
      <c r="H17" s="434">
        <v>656.8</v>
      </c>
      <c r="I17" s="432">
        <v>1010.7</v>
      </c>
      <c r="J17" s="431">
        <v>1449.1072941817192</v>
      </c>
      <c r="K17" s="431">
        <v>599.26427702641354</v>
      </c>
      <c r="L17" s="431">
        <v>1876.4690877734411</v>
      </c>
      <c r="M17" s="431">
        <v>3022.5406880275937</v>
      </c>
      <c r="N17" s="431">
        <v>3705.5269238449669</v>
      </c>
      <c r="O17" s="431">
        <v>9314.9165108468715</v>
      </c>
      <c r="P17" s="432">
        <v>6316.69</v>
      </c>
      <c r="Q17" s="432">
        <v>6249.1</v>
      </c>
      <c r="R17" s="432">
        <v>12237.3</v>
      </c>
      <c r="S17" s="432">
        <v>15793.5</v>
      </c>
      <c r="T17" s="432">
        <v>16203.3</v>
      </c>
      <c r="U17" s="432">
        <v>15870.8</v>
      </c>
    </row>
    <row r="18" spans="1:22" ht="15" customHeight="1">
      <c r="A18" s="753" t="s">
        <v>768</v>
      </c>
      <c r="B18" s="431">
        <v>54.5</v>
      </c>
      <c r="C18" s="431">
        <v>120.1</v>
      </c>
      <c r="D18" s="431">
        <v>310.7</v>
      </c>
      <c r="E18" s="431">
        <v>355</v>
      </c>
      <c r="F18" s="431">
        <v>655</v>
      </c>
      <c r="G18" s="431">
        <v>153.80000000000001</v>
      </c>
      <c r="H18" s="434">
        <v>713.1</v>
      </c>
      <c r="I18" s="432">
        <v>1013.2</v>
      </c>
      <c r="J18" s="431">
        <v>1452.6917091767268</v>
      </c>
      <c r="K18" s="431">
        <v>600.7465771081055</v>
      </c>
      <c r="L18" s="431">
        <v>1881.1105963510936</v>
      </c>
      <c r="M18" s="431">
        <v>3030.0170427521102</v>
      </c>
      <c r="N18" s="431">
        <v>3714.6926676953799</v>
      </c>
      <c r="O18" s="431">
        <v>9337.9572660433842</v>
      </c>
      <c r="P18" s="432">
        <v>3641.9</v>
      </c>
      <c r="Q18" s="432">
        <v>8141.9</v>
      </c>
      <c r="R18" s="432">
        <v>14469.8</v>
      </c>
      <c r="S18" s="432">
        <v>18407.400000000001</v>
      </c>
      <c r="T18" s="432">
        <v>17684.5</v>
      </c>
      <c r="U18" s="432">
        <v>17277</v>
      </c>
    </row>
    <row r="19" spans="1:22" ht="15" customHeight="1" thickBot="1">
      <c r="A19" s="755" t="s">
        <v>769</v>
      </c>
      <c r="B19" s="441">
        <v>967.2</v>
      </c>
      <c r="C19" s="441">
        <v>3198.6</v>
      </c>
      <c r="D19" s="441">
        <v>4693.2</v>
      </c>
      <c r="E19" s="441">
        <v>4106.5</v>
      </c>
      <c r="F19" s="441">
        <v>4432.5</v>
      </c>
      <c r="G19" s="441">
        <v>4706.4000000000005</v>
      </c>
      <c r="H19" s="442">
        <v>6477.2</v>
      </c>
      <c r="I19" s="442">
        <v>8903.6</v>
      </c>
      <c r="J19" s="443">
        <v>12014.695019774868</v>
      </c>
      <c r="K19" s="443">
        <v>4884.3950684514739</v>
      </c>
      <c r="L19" s="443">
        <v>15463.495515667782</v>
      </c>
      <c r="M19" s="443">
        <v>28689.200724064493</v>
      </c>
      <c r="N19" s="443">
        <v>34162.302269546693</v>
      </c>
      <c r="O19" s="443">
        <v>82866.896005476097</v>
      </c>
      <c r="P19" s="443">
        <v>55145.839999999989</v>
      </c>
      <c r="Q19" s="443">
        <v>75549.8</v>
      </c>
      <c r="R19" s="443">
        <v>122753.76000000001</v>
      </c>
      <c r="S19" s="443">
        <v>151610</v>
      </c>
      <c r="T19" s="443">
        <v>170338.9</v>
      </c>
      <c r="U19" s="443">
        <f>U4+U5+U8+U15+U17+U18</f>
        <v>190721.19999999998</v>
      </c>
    </row>
    <row r="20" spans="1:22" ht="15" customHeight="1" thickTop="1">
      <c r="A20" s="754"/>
      <c r="B20" s="431"/>
      <c r="C20" s="431"/>
      <c r="D20" s="431"/>
      <c r="E20" s="431"/>
      <c r="F20" s="431"/>
      <c r="G20" s="437"/>
      <c r="H20" s="433"/>
      <c r="I20" s="433"/>
      <c r="J20" s="433"/>
      <c r="K20" s="433"/>
      <c r="L20" s="433"/>
      <c r="M20" s="433"/>
      <c r="N20" s="433"/>
      <c r="O20" s="433"/>
      <c r="P20" s="433"/>
      <c r="Q20" s="433"/>
      <c r="R20" s="433"/>
      <c r="S20" s="433"/>
      <c r="T20" s="435"/>
      <c r="U20" s="435"/>
    </row>
    <row r="21" spans="1:22" ht="15" customHeight="1">
      <c r="A21" s="753" t="s">
        <v>770</v>
      </c>
      <c r="B21" s="431"/>
      <c r="C21" s="431" t="s">
        <v>11</v>
      </c>
      <c r="D21" s="431"/>
      <c r="E21" s="431"/>
      <c r="F21" s="431"/>
      <c r="G21" s="437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</row>
    <row r="22" spans="1:22" ht="15" customHeight="1">
      <c r="A22" s="753" t="s">
        <v>771</v>
      </c>
      <c r="B22" s="431">
        <v>639.6</v>
      </c>
      <c r="C22" s="431">
        <v>2188.2000000000003</v>
      </c>
      <c r="D22" s="431">
        <v>3216.7</v>
      </c>
      <c r="E22" s="431">
        <v>2834.6</v>
      </c>
      <c r="F22" s="431">
        <v>2876.3</v>
      </c>
      <c r="G22" s="431">
        <v>3181.9</v>
      </c>
      <c r="H22" s="431">
        <v>4454.2000000000007</v>
      </c>
      <c r="I22" s="431">
        <v>4140.3191999999999</v>
      </c>
      <c r="J22" s="431">
        <v>7689.3999999999987</v>
      </c>
      <c r="K22" s="431">
        <v>3293.9994000000002</v>
      </c>
      <c r="L22" s="431">
        <v>9699.2000000000007</v>
      </c>
      <c r="M22" s="431">
        <v>18075</v>
      </c>
      <c r="N22" s="431">
        <v>21407.9</v>
      </c>
      <c r="O22" s="431">
        <v>47523.7</v>
      </c>
      <c r="P22" s="431">
        <v>34017.699999999997</v>
      </c>
      <c r="Q22" s="431">
        <v>41217.699999999997</v>
      </c>
      <c r="R22" s="431">
        <v>61568.1</v>
      </c>
      <c r="S22" s="431">
        <v>76662</v>
      </c>
      <c r="T22" s="431">
        <v>75739.600000000006</v>
      </c>
      <c r="U22" s="431">
        <f>U23</f>
        <v>86044</v>
      </c>
    </row>
    <row r="23" spans="1:22" ht="15" customHeight="1">
      <c r="A23" s="754" t="s">
        <v>772</v>
      </c>
      <c r="B23" s="437">
        <v>207.9</v>
      </c>
      <c r="C23" s="437">
        <v>588.5</v>
      </c>
      <c r="D23" s="437">
        <v>836.3</v>
      </c>
      <c r="E23" s="437">
        <v>832.9</v>
      </c>
      <c r="F23" s="437">
        <v>780.7</v>
      </c>
      <c r="G23" s="437">
        <v>842.1</v>
      </c>
      <c r="H23" s="438">
        <v>1252.4000000000001</v>
      </c>
      <c r="I23" s="433">
        <v>1163.4243000000001</v>
      </c>
      <c r="J23" s="444">
        <v>2160.7213999999999</v>
      </c>
      <c r="K23" s="433">
        <v>926.27280000000007</v>
      </c>
      <c r="L23" s="433">
        <v>2725.4752000000003</v>
      </c>
      <c r="M23" s="433">
        <v>5079.0750000000007</v>
      </c>
      <c r="N23" s="433">
        <v>6015.6199000000006</v>
      </c>
      <c r="O23" s="433">
        <v>13354.1597</v>
      </c>
      <c r="P23" s="433">
        <v>34017.699999999997</v>
      </c>
      <c r="Q23" s="433">
        <v>41217.699999999997</v>
      </c>
      <c r="R23" s="433">
        <v>61568.1</v>
      </c>
      <c r="S23" s="433">
        <v>76662</v>
      </c>
      <c r="T23" s="433">
        <v>75739.600000000006</v>
      </c>
      <c r="U23" s="433">
        <v>86044</v>
      </c>
    </row>
    <row r="24" spans="1:22" ht="15" customHeight="1">
      <c r="A24" s="754" t="s">
        <v>773</v>
      </c>
      <c r="B24" s="437">
        <v>304.2</v>
      </c>
      <c r="C24" s="437">
        <v>1107.9000000000001</v>
      </c>
      <c r="D24" s="437">
        <v>1865.7</v>
      </c>
      <c r="E24" s="437">
        <v>1672.3</v>
      </c>
      <c r="F24" s="437">
        <v>1786.2</v>
      </c>
      <c r="G24" s="437">
        <v>1945.7</v>
      </c>
      <c r="H24" s="438">
        <v>2595.3000000000002</v>
      </c>
      <c r="I24" s="433">
        <v>2413.7948999999999</v>
      </c>
      <c r="J24" s="444">
        <v>4482.9201999999996</v>
      </c>
      <c r="K24" s="433">
        <v>1919.4138</v>
      </c>
      <c r="L24" s="433">
        <v>5654.6336000000001</v>
      </c>
      <c r="M24" s="433">
        <v>10537.724999999999</v>
      </c>
      <c r="N24" s="433">
        <v>12480.805700000001</v>
      </c>
      <c r="O24" s="433">
        <v>27706.317099999997</v>
      </c>
      <c r="P24" s="433">
        <v>0</v>
      </c>
      <c r="Q24" s="433">
        <v>0</v>
      </c>
      <c r="R24" s="433"/>
      <c r="S24" s="433">
        <v>0</v>
      </c>
      <c r="T24" s="433"/>
      <c r="U24" s="433"/>
    </row>
    <row r="25" spans="1:22" ht="15" customHeight="1">
      <c r="A25" s="754" t="s">
        <v>774</v>
      </c>
      <c r="B25" s="437">
        <v>127.5</v>
      </c>
      <c r="C25" s="437">
        <v>491.8</v>
      </c>
      <c r="D25" s="437">
        <v>514.70000000000005</v>
      </c>
      <c r="E25" s="437">
        <v>329.4</v>
      </c>
      <c r="F25" s="437">
        <v>309.39999999999998</v>
      </c>
      <c r="G25" s="437">
        <v>394.1</v>
      </c>
      <c r="H25" s="438">
        <v>606.5</v>
      </c>
      <c r="I25" s="438">
        <v>563.1</v>
      </c>
      <c r="J25" s="444">
        <v>1045.7583999999999</v>
      </c>
      <c r="K25" s="433">
        <v>448.31279999999998</v>
      </c>
      <c r="L25" s="433">
        <v>1319.0912000000003</v>
      </c>
      <c r="M25" s="433">
        <v>2458.1999999999998</v>
      </c>
      <c r="N25" s="433">
        <v>2911.4744000000005</v>
      </c>
      <c r="O25" s="433">
        <v>6463.2232000000004</v>
      </c>
      <c r="P25" s="433">
        <v>0</v>
      </c>
      <c r="Q25" s="433">
        <v>0</v>
      </c>
      <c r="R25" s="433"/>
      <c r="S25" s="433">
        <v>0</v>
      </c>
      <c r="T25" s="433"/>
      <c r="U25" s="433"/>
    </row>
    <row r="26" spans="1:22" ht="15" customHeight="1">
      <c r="A26" s="753" t="s">
        <v>775</v>
      </c>
      <c r="B26" s="440">
        <v>0</v>
      </c>
      <c r="C26" s="436" t="s">
        <v>53</v>
      </c>
      <c r="D26" s="431">
        <v>5.0999999999999996</v>
      </c>
      <c r="E26" s="431">
        <v>0.7</v>
      </c>
      <c r="F26" s="440" t="s">
        <v>53</v>
      </c>
      <c r="G26" s="431">
        <v>5.2</v>
      </c>
      <c r="H26" s="445" t="s">
        <v>53</v>
      </c>
      <c r="I26" s="445" t="s">
        <v>53</v>
      </c>
      <c r="J26" s="446">
        <v>0</v>
      </c>
      <c r="K26" s="445">
        <v>0</v>
      </c>
      <c r="L26" s="445">
        <v>0</v>
      </c>
      <c r="M26" s="445">
        <v>0</v>
      </c>
      <c r="N26" s="445">
        <v>0</v>
      </c>
      <c r="O26" s="445">
        <v>0</v>
      </c>
      <c r="P26" s="445">
        <v>280.89999999999998</v>
      </c>
      <c r="Q26" s="445">
        <v>290.5</v>
      </c>
      <c r="R26" s="445">
        <v>0</v>
      </c>
      <c r="S26" s="433">
        <v>0</v>
      </c>
      <c r="T26" s="433"/>
      <c r="U26" s="433"/>
    </row>
    <row r="27" spans="1:22" ht="15" customHeight="1">
      <c r="A27" s="753" t="s">
        <v>776</v>
      </c>
      <c r="B27" s="431">
        <v>39.5</v>
      </c>
      <c r="C27" s="431">
        <v>63.9</v>
      </c>
      <c r="D27" s="431">
        <v>33.6</v>
      </c>
      <c r="E27" s="431">
        <v>14.4</v>
      </c>
      <c r="F27" s="431">
        <v>13.7</v>
      </c>
      <c r="G27" s="431">
        <v>28.8</v>
      </c>
      <c r="H27" s="445" t="s">
        <v>53</v>
      </c>
      <c r="I27" s="445" t="s">
        <v>53</v>
      </c>
      <c r="J27" s="445">
        <v>0</v>
      </c>
      <c r="K27" s="445">
        <v>0</v>
      </c>
      <c r="L27" s="445">
        <v>0</v>
      </c>
      <c r="M27" s="445">
        <v>0</v>
      </c>
      <c r="N27" s="445">
        <v>0</v>
      </c>
      <c r="O27" s="445">
        <v>0</v>
      </c>
      <c r="P27" s="445">
        <v>0</v>
      </c>
      <c r="Q27" s="445">
        <v>0</v>
      </c>
      <c r="R27" s="445">
        <v>2081.65</v>
      </c>
      <c r="S27" s="445">
        <v>2238.6</v>
      </c>
      <c r="T27" s="445">
        <v>23969.599999999999</v>
      </c>
      <c r="U27" s="445">
        <v>26349.4</v>
      </c>
    </row>
    <row r="28" spans="1:22" ht="15" customHeight="1">
      <c r="A28" s="753" t="s">
        <v>777</v>
      </c>
      <c r="B28" s="431">
        <v>36.9</v>
      </c>
      <c r="C28" s="431">
        <v>74.599999999999994</v>
      </c>
      <c r="D28" s="431">
        <v>71.099999999999994</v>
      </c>
      <c r="E28" s="431">
        <v>107.9</v>
      </c>
      <c r="F28" s="431">
        <v>38.1</v>
      </c>
      <c r="G28" s="431">
        <v>68.900000000000006</v>
      </c>
      <c r="H28" s="434">
        <v>42.3</v>
      </c>
      <c r="I28" s="432">
        <v>62.5</v>
      </c>
      <c r="J28" s="432">
        <v>33.385400530138753</v>
      </c>
      <c r="K28" s="432">
        <v>11.953939894660737</v>
      </c>
      <c r="L28" s="432">
        <v>41.711848944886214</v>
      </c>
      <c r="M28" s="432">
        <v>77.52203173947467</v>
      </c>
      <c r="N28" s="432">
        <v>98.927673930255793</v>
      </c>
      <c r="O28" s="432">
        <v>370.83677579262621</v>
      </c>
      <c r="P28" s="432">
        <v>0</v>
      </c>
      <c r="Q28" s="432">
        <v>0</v>
      </c>
      <c r="R28" s="432">
        <v>0</v>
      </c>
      <c r="S28" s="432">
        <v>0</v>
      </c>
      <c r="T28" s="432"/>
      <c r="U28" s="432"/>
    </row>
    <row r="29" spans="1:22" ht="15" customHeight="1">
      <c r="A29" s="753" t="s">
        <v>1024</v>
      </c>
      <c r="B29" s="440">
        <v>0</v>
      </c>
      <c r="C29" s="436" t="s">
        <v>53</v>
      </c>
      <c r="D29" s="431">
        <v>108.2</v>
      </c>
      <c r="E29" s="431">
        <v>0</v>
      </c>
      <c r="F29" s="431">
        <v>60.9</v>
      </c>
      <c r="G29" s="431">
        <v>9</v>
      </c>
      <c r="H29" s="434">
        <v>94.7</v>
      </c>
      <c r="I29" s="445" t="s">
        <v>53</v>
      </c>
      <c r="J29" s="445">
        <v>0</v>
      </c>
      <c r="K29" s="445">
        <v>0</v>
      </c>
      <c r="L29" s="445">
        <v>0</v>
      </c>
      <c r="M29" s="445">
        <v>0</v>
      </c>
      <c r="N29" s="445">
        <v>0</v>
      </c>
      <c r="O29" s="445">
        <v>0</v>
      </c>
      <c r="P29" s="432">
        <v>384.32</v>
      </c>
      <c r="Q29" s="432">
        <v>497.9</v>
      </c>
      <c r="R29" s="432">
        <v>3033.97</v>
      </c>
      <c r="S29" s="432">
        <v>3591</v>
      </c>
      <c r="T29" s="432">
        <v>3522.9</v>
      </c>
      <c r="U29" s="432">
        <v>6503.6</v>
      </c>
      <c r="V29" s="430" t="s">
        <v>1025</v>
      </c>
    </row>
    <row r="30" spans="1:22" ht="15" customHeight="1">
      <c r="A30" s="753" t="s">
        <v>778</v>
      </c>
      <c r="B30" s="431">
        <v>227</v>
      </c>
      <c r="C30" s="431">
        <v>625.29999999999995</v>
      </c>
      <c r="D30" s="431">
        <v>935.4</v>
      </c>
      <c r="E30" s="431">
        <v>861</v>
      </c>
      <c r="F30" s="431">
        <v>870.7</v>
      </c>
      <c r="G30" s="431">
        <v>1385.8</v>
      </c>
      <c r="H30" s="431">
        <v>1479.3</v>
      </c>
      <c r="I30" s="431">
        <v>1858.4</v>
      </c>
      <c r="J30" s="431">
        <v>2773.6</v>
      </c>
      <c r="K30" s="431">
        <v>1034.8</v>
      </c>
      <c r="L30" s="431">
        <v>3825.6</v>
      </c>
      <c r="M30" s="431">
        <v>7011.1</v>
      </c>
      <c r="N30" s="431">
        <v>8156.4</v>
      </c>
      <c r="O30" s="431">
        <v>18107.3</v>
      </c>
      <c r="P30" s="431">
        <v>12829.82</v>
      </c>
      <c r="Q30" s="431">
        <v>21810.7</v>
      </c>
      <c r="R30" s="431">
        <v>37021.800000000003</v>
      </c>
      <c r="S30" s="431">
        <v>45166</v>
      </c>
      <c r="T30" s="431">
        <v>43997.5</v>
      </c>
      <c r="U30" s="431">
        <f>U31+U32</f>
        <v>47332.2</v>
      </c>
    </row>
    <row r="31" spans="1:22" ht="15" customHeight="1">
      <c r="A31" s="754" t="s">
        <v>779</v>
      </c>
      <c r="B31" s="437">
        <v>197.9</v>
      </c>
      <c r="C31" s="437">
        <v>417.2</v>
      </c>
      <c r="D31" s="437">
        <v>769</v>
      </c>
      <c r="E31" s="437">
        <v>787.4</v>
      </c>
      <c r="F31" s="437">
        <v>803.7</v>
      </c>
      <c r="G31" s="437">
        <v>774.8</v>
      </c>
      <c r="H31" s="438">
        <v>1123.5</v>
      </c>
      <c r="I31" s="433">
        <v>1514.2</v>
      </c>
      <c r="J31" s="433">
        <v>205.24640000000002</v>
      </c>
      <c r="K31" s="433">
        <v>76.575200000000009</v>
      </c>
      <c r="L31" s="433">
        <v>269.32224000000002</v>
      </c>
      <c r="M31" s="433">
        <v>518.82140000000015</v>
      </c>
      <c r="N31" s="433">
        <v>603.57360000000006</v>
      </c>
      <c r="O31" s="433">
        <v>1340</v>
      </c>
      <c r="P31" s="433">
        <v>8298.59</v>
      </c>
      <c r="Q31" s="433">
        <v>11203.1</v>
      </c>
      <c r="R31" s="433">
        <v>28340.3</v>
      </c>
      <c r="S31" s="433">
        <v>37078</v>
      </c>
      <c r="T31" s="433">
        <v>41540.199999999997</v>
      </c>
      <c r="U31" s="433">
        <v>45368.7</v>
      </c>
    </row>
    <row r="32" spans="1:22" ht="15" customHeight="1">
      <c r="A32" s="754" t="s">
        <v>780</v>
      </c>
      <c r="B32" s="437">
        <v>29.1</v>
      </c>
      <c r="C32" s="437">
        <v>208.1</v>
      </c>
      <c r="D32" s="437">
        <v>166.4</v>
      </c>
      <c r="E32" s="437">
        <v>73.599999999999994</v>
      </c>
      <c r="F32" s="437">
        <v>67</v>
      </c>
      <c r="G32" s="437">
        <v>611</v>
      </c>
      <c r="H32" s="438">
        <v>355.8</v>
      </c>
      <c r="I32" s="433">
        <v>344.2</v>
      </c>
      <c r="J32" s="433">
        <v>2568.3535999999999</v>
      </c>
      <c r="K32" s="433">
        <v>958.22479999999996</v>
      </c>
      <c r="L32" s="433">
        <v>3556.2777599999999</v>
      </c>
      <c r="M32" s="433">
        <v>6492.2786000000006</v>
      </c>
      <c r="N32" s="433">
        <v>7552.8263999999999</v>
      </c>
      <c r="O32" s="433">
        <v>16767.3</v>
      </c>
      <c r="P32" s="433">
        <v>4531.2299999999996</v>
      </c>
      <c r="Q32" s="433">
        <v>10607.6</v>
      </c>
      <c r="R32" s="433">
        <v>8681.5</v>
      </c>
      <c r="S32" s="433">
        <v>8088</v>
      </c>
      <c r="T32" s="433">
        <v>2457.3000000000002</v>
      </c>
      <c r="U32" s="433">
        <v>1963.5</v>
      </c>
    </row>
    <row r="33" spans="1:21" ht="15" customHeight="1">
      <c r="A33" s="753" t="s">
        <v>781</v>
      </c>
      <c r="B33" s="431">
        <v>24.2</v>
      </c>
      <c r="C33" s="431">
        <v>246.60000000000002</v>
      </c>
      <c r="D33" s="431">
        <v>323.10000000000002</v>
      </c>
      <c r="E33" s="431">
        <v>287.89999999999998</v>
      </c>
      <c r="F33" s="431">
        <v>572.79999999999995</v>
      </c>
      <c r="G33" s="431">
        <v>26.799999999999997</v>
      </c>
      <c r="H33" s="434">
        <v>406.7</v>
      </c>
      <c r="I33" s="432">
        <v>2842.4</v>
      </c>
      <c r="J33" s="432">
        <v>1518.3145994698623</v>
      </c>
      <c r="K33" s="432">
        <v>543.64606010533885</v>
      </c>
      <c r="L33" s="432">
        <v>1896.9881510551131</v>
      </c>
      <c r="M33" s="432">
        <v>3525.5779682605244</v>
      </c>
      <c r="N33" s="432">
        <v>4499.072326069745</v>
      </c>
      <c r="O33" s="432">
        <v>16865.06322420737</v>
      </c>
      <c r="P33" s="432">
        <v>7633.1</v>
      </c>
      <c r="Q33" s="432">
        <v>11733.1</v>
      </c>
      <c r="R33" s="432">
        <v>19048.2</v>
      </c>
      <c r="S33" s="432">
        <v>23952.400000000001</v>
      </c>
      <c r="T33" s="432">
        <v>23109.3</v>
      </c>
      <c r="U33" s="432">
        <v>24492</v>
      </c>
    </row>
    <row r="34" spans="1:21" ht="15" customHeight="1" thickBot="1">
      <c r="A34" s="755" t="s">
        <v>218</v>
      </c>
      <c r="B34" s="441">
        <v>967.2</v>
      </c>
      <c r="C34" s="441">
        <v>3198.6</v>
      </c>
      <c r="D34" s="441">
        <v>4693.2</v>
      </c>
      <c r="E34" s="441">
        <v>4106.5</v>
      </c>
      <c r="F34" s="441">
        <v>4432.5</v>
      </c>
      <c r="G34" s="441">
        <v>4706.4000000000005</v>
      </c>
      <c r="H34" s="442">
        <v>6477.2000000000007</v>
      </c>
      <c r="I34" s="442">
        <v>8903.6191999999992</v>
      </c>
      <c r="J34" s="443">
        <v>12014.7</v>
      </c>
      <c r="K34" s="443">
        <v>4884.3994000000002</v>
      </c>
      <c r="L34" s="443">
        <v>15463.5</v>
      </c>
      <c r="M34" s="443">
        <v>28689.199999999997</v>
      </c>
      <c r="N34" s="443">
        <v>34162.300000000003</v>
      </c>
      <c r="O34" s="443">
        <v>82866.899999999994</v>
      </c>
      <c r="P34" s="443">
        <v>55145.84</v>
      </c>
      <c r="Q34" s="443">
        <v>75549.899999999994</v>
      </c>
      <c r="R34" s="443">
        <v>122753.72</v>
      </c>
      <c r="S34" s="443">
        <v>151610</v>
      </c>
      <c r="T34" s="443">
        <v>170338.9</v>
      </c>
      <c r="U34" s="443">
        <f>U33+U30+U29+U27+U22</f>
        <v>190721.2</v>
      </c>
    </row>
    <row r="35" spans="1:21" ht="15" customHeight="1" thickTop="1">
      <c r="A35" s="753"/>
      <c r="B35" s="431"/>
      <c r="C35" s="431"/>
      <c r="D35" s="431"/>
      <c r="E35" s="431"/>
      <c r="F35" s="431"/>
      <c r="G35" s="431"/>
      <c r="H35" s="431"/>
      <c r="I35" s="431"/>
      <c r="J35" s="431"/>
      <c r="K35" s="431"/>
      <c r="L35" s="431"/>
      <c r="M35" s="431"/>
      <c r="N35" s="431"/>
      <c r="O35" s="431"/>
      <c r="P35" s="431"/>
      <c r="Q35" s="431"/>
      <c r="R35" s="431"/>
      <c r="S35" s="431"/>
      <c r="T35" s="448">
        <v>0</v>
      </c>
      <c r="U35" s="448"/>
    </row>
    <row r="36" spans="1:21" ht="15" customHeight="1">
      <c r="A36" s="753" t="s">
        <v>782</v>
      </c>
      <c r="B36" s="449">
        <v>334</v>
      </c>
      <c r="C36" s="449">
        <v>611</v>
      </c>
      <c r="D36" s="449">
        <v>902</v>
      </c>
      <c r="E36" s="449">
        <v>745</v>
      </c>
      <c r="F36" s="449">
        <v>693</v>
      </c>
      <c r="G36" s="449">
        <v>674</v>
      </c>
      <c r="H36" s="450">
        <v>552</v>
      </c>
      <c r="I36" s="450">
        <v>550</v>
      </c>
      <c r="J36" s="450">
        <v>881</v>
      </c>
      <c r="K36" s="450">
        <v>747</v>
      </c>
      <c r="L36" s="450">
        <v>769</v>
      </c>
      <c r="M36" s="450">
        <v>774</v>
      </c>
      <c r="N36" s="450">
        <v>753</v>
      </c>
      <c r="O36" s="450">
        <v>757</v>
      </c>
      <c r="P36" s="450">
        <v>750</v>
      </c>
      <c r="Q36" s="450">
        <v>709</v>
      </c>
      <c r="R36" s="450">
        <v>733</v>
      </c>
      <c r="S36" s="450">
        <v>828</v>
      </c>
      <c r="T36" s="450">
        <v>801</v>
      </c>
      <c r="U36" s="450">
        <v>821</v>
      </c>
    </row>
    <row r="37" spans="1:21" ht="15" customHeight="1">
      <c r="A37" s="753" t="s">
        <v>1026</v>
      </c>
      <c r="B37" s="437">
        <v>23.428066558680609</v>
      </c>
      <c r="C37" s="437">
        <v>30.100794813729404</v>
      </c>
      <c r="D37" s="437">
        <v>38.253363641948766</v>
      </c>
      <c r="E37" s="437">
        <v>39.814717338667222</v>
      </c>
      <c r="F37" s="437">
        <v>48.67128027681661</v>
      </c>
      <c r="G37" s="437">
        <v>53.857396063310425</v>
      </c>
      <c r="H37" s="437">
        <v>58.91069103318214</v>
      </c>
      <c r="I37" s="437">
        <v>74.252729113252911</v>
      </c>
      <c r="J37" s="437">
        <v>49.846696433313767</v>
      </c>
      <c r="K37" s="437">
        <v>41.978568430886206</v>
      </c>
      <c r="L37" s="437">
        <v>46.666338601852395</v>
      </c>
      <c r="M37" s="437">
        <v>56.99421069588972</v>
      </c>
      <c r="N37" s="437">
        <v>55.022177720401643</v>
      </c>
      <c r="O37" s="437">
        <v>62.229765457223202</v>
      </c>
      <c r="P37" s="437">
        <v>47.96172438525187</v>
      </c>
      <c r="Q37" s="437">
        <v>55.049845572682017</v>
      </c>
      <c r="R37" s="437">
        <v>67.169250468383623</v>
      </c>
      <c r="S37" s="437">
        <v>73.783545372278539</v>
      </c>
      <c r="T37" s="437">
        <v>53.021687065987884</v>
      </c>
      <c r="U37" s="437">
        <f>(U8+U7)*100/(U22+U26+U27)</f>
        <v>60.174707767537946</v>
      </c>
    </row>
    <row r="38" spans="1:21" ht="15" customHeight="1" thickBot="1">
      <c r="A38" s="623" t="s">
        <v>1027</v>
      </c>
      <c r="B38" s="451">
        <v>75.143572375202467</v>
      </c>
      <c r="C38" s="451">
        <v>74.046445539718476</v>
      </c>
      <c r="D38" s="451">
        <v>57.937580635252203</v>
      </c>
      <c r="E38" s="451">
        <v>55.711127487103909</v>
      </c>
      <c r="F38" s="451">
        <v>47.799307958477506</v>
      </c>
      <c r="G38" s="451">
        <v>42.190366615877359</v>
      </c>
      <c r="H38" s="451">
        <v>49.753042072650523</v>
      </c>
      <c r="I38" s="451">
        <v>79.556667997964993</v>
      </c>
      <c r="J38" s="451">
        <v>61.418079704819178</v>
      </c>
      <c r="K38" s="451">
        <v>59.290214067252691</v>
      </c>
      <c r="L38" s="451">
        <v>63.051241768105768</v>
      </c>
      <c r="M38" s="451">
        <v>54.498179423702155</v>
      </c>
      <c r="N38" s="451">
        <v>56.411032691437029</v>
      </c>
      <c r="O38" s="451">
        <v>63.878817130651882</v>
      </c>
      <c r="P38" s="451">
        <v>75.877324438898384</v>
      </c>
      <c r="Q38" s="451">
        <v>83.339918377573596</v>
      </c>
      <c r="R38" s="451">
        <v>72.267840800631575</v>
      </c>
      <c r="S38" s="451">
        <v>64.851775525154423</v>
      </c>
      <c r="T38" s="451">
        <v>75.127871851343684</v>
      </c>
      <c r="U38" s="451">
        <f>(U4+U5+U6)*100/(U22+U26+U27)</f>
        <v>69.475164911818666</v>
      </c>
    </row>
    <row r="39" spans="1:21" s="429" customFormat="1" ht="15" customHeight="1">
      <c r="A39" s="758" t="s">
        <v>58</v>
      </c>
      <c r="B39" s="759"/>
      <c r="C39" s="759"/>
      <c r="D39" s="759"/>
      <c r="E39" s="759"/>
      <c r="F39" s="759"/>
      <c r="G39" s="759"/>
      <c r="H39" s="759"/>
      <c r="I39" s="759"/>
      <c r="J39" s="759"/>
      <c r="K39" s="759"/>
      <c r="L39" s="759"/>
      <c r="M39" s="759"/>
      <c r="N39" s="759"/>
      <c r="O39" s="759"/>
      <c r="P39" s="759"/>
      <c r="Q39" s="759"/>
      <c r="R39" s="759"/>
    </row>
    <row r="40" spans="1:21" s="429" customFormat="1" ht="15" customHeight="1">
      <c r="A40" s="760" t="s">
        <v>1074</v>
      </c>
      <c r="H40" s="761"/>
      <c r="I40" s="762"/>
      <c r="J40" s="762"/>
      <c r="K40" s="763"/>
      <c r="L40" s="763"/>
      <c r="M40" s="763"/>
      <c r="N40" s="763"/>
      <c r="O40" s="762"/>
      <c r="P40" s="762"/>
      <c r="Q40" s="762"/>
      <c r="R40" s="762"/>
    </row>
    <row r="41" spans="1:21" s="429" customFormat="1" ht="15" customHeight="1">
      <c r="A41" s="764" t="s">
        <v>1075</v>
      </c>
      <c r="H41" s="761"/>
      <c r="I41" s="762"/>
      <c r="J41" s="762"/>
      <c r="K41" s="763"/>
      <c r="L41" s="763"/>
      <c r="M41" s="763"/>
      <c r="N41" s="765"/>
      <c r="O41" s="762"/>
      <c r="P41" s="762"/>
      <c r="Q41" s="762"/>
      <c r="R41" s="762"/>
    </row>
    <row r="42" spans="1:21" s="429" customFormat="1" ht="15" customHeight="1">
      <c r="A42" s="764" t="s">
        <v>1076</v>
      </c>
      <c r="H42" s="761"/>
      <c r="I42" s="762"/>
      <c r="J42" s="762"/>
      <c r="K42" s="763"/>
      <c r="L42" s="763"/>
      <c r="M42" s="763"/>
      <c r="N42" s="765"/>
      <c r="O42" s="762"/>
      <c r="P42" s="762"/>
      <c r="Q42" s="762"/>
      <c r="R42" s="762"/>
    </row>
    <row r="43" spans="1:21" s="429" customFormat="1" ht="15" customHeight="1">
      <c r="A43" s="764" t="s">
        <v>956</v>
      </c>
      <c r="H43" s="761"/>
      <c r="I43" s="762"/>
      <c r="J43" s="762"/>
      <c r="K43" s="763"/>
      <c r="L43" s="763"/>
      <c r="M43" s="763"/>
      <c r="N43" s="763"/>
      <c r="O43" s="762"/>
      <c r="P43" s="762"/>
      <c r="Q43" s="762"/>
      <c r="R43" s="762"/>
    </row>
    <row r="44" spans="1:21" s="429" customFormat="1" ht="20.100000000000001" customHeight="1">
      <c r="A44" s="429" t="s">
        <v>1077</v>
      </c>
      <c r="H44" s="761"/>
      <c r="I44" s="762"/>
      <c r="J44" s="762"/>
      <c r="K44" s="763"/>
      <c r="L44" s="763"/>
      <c r="M44" s="763"/>
      <c r="N44" s="763"/>
      <c r="O44" s="762"/>
      <c r="P44" s="762"/>
      <c r="Q44" s="762"/>
      <c r="R44" s="762"/>
    </row>
  </sheetData>
  <pageMargins left="1.06" right="0.25" top="0.97" bottom="0.5" header="0.5" footer="0"/>
  <pageSetup scale="42" fitToWidth="3" fitToHeight="3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53"/>
  <sheetViews>
    <sheetView view="pageBreakPreview" zoomScaleNormal="75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.75"/>
  <cols>
    <col min="1" max="1" width="42.140625" style="124" customWidth="1"/>
    <col min="2" max="2" width="11.5703125" style="124" bestFit="1" customWidth="1"/>
    <col min="3" max="5" width="12.85546875" style="124" bestFit="1" customWidth="1"/>
    <col min="6" max="6" width="11.5703125" style="124" bestFit="1" customWidth="1"/>
    <col min="7" max="7" width="12.85546875" style="124" bestFit="1" customWidth="1"/>
    <col min="8" max="10" width="11.5703125" style="124" bestFit="1" customWidth="1"/>
    <col min="11" max="11" width="13.42578125" style="124" customWidth="1"/>
    <col min="12" max="17" width="12.85546875" style="124" bestFit="1" customWidth="1"/>
    <col min="18" max="20" width="14.28515625" style="124" bestFit="1" customWidth="1"/>
    <col min="21" max="21" width="9.140625" style="124" hidden="1" customWidth="1"/>
    <col min="22" max="22" width="15.42578125" style="124" customWidth="1"/>
    <col min="23" max="255" width="9.140625" style="124"/>
    <col min="256" max="256" width="42.140625" style="124" customWidth="1"/>
    <col min="257" max="257" width="11.5703125" style="124" bestFit="1" customWidth="1"/>
    <col min="258" max="260" width="12.85546875" style="124" bestFit="1" customWidth="1"/>
    <col min="261" max="261" width="11.5703125" style="124" bestFit="1" customWidth="1"/>
    <col min="262" max="262" width="12.85546875" style="124" bestFit="1" customWidth="1"/>
    <col min="263" max="265" width="11.5703125" style="124" bestFit="1" customWidth="1"/>
    <col min="266" max="266" width="12.85546875" style="124" bestFit="1" customWidth="1"/>
    <col min="267" max="267" width="42.140625" style="124" customWidth="1"/>
    <col min="268" max="273" width="12.85546875" style="124" bestFit="1" customWidth="1"/>
    <col min="274" max="276" width="14.28515625" style="124" bestFit="1" customWidth="1"/>
    <col min="277" max="277" width="0" style="124" hidden="1" customWidth="1"/>
    <col min="278" max="278" width="15.42578125" style="124" customWidth="1"/>
    <col min="279" max="511" width="9.140625" style="124"/>
    <col min="512" max="512" width="42.140625" style="124" customWidth="1"/>
    <col min="513" max="513" width="11.5703125" style="124" bestFit="1" customWidth="1"/>
    <col min="514" max="516" width="12.85546875" style="124" bestFit="1" customWidth="1"/>
    <col min="517" max="517" width="11.5703125" style="124" bestFit="1" customWidth="1"/>
    <col min="518" max="518" width="12.85546875" style="124" bestFit="1" customWidth="1"/>
    <col min="519" max="521" width="11.5703125" style="124" bestFit="1" customWidth="1"/>
    <col min="522" max="522" width="12.85546875" style="124" bestFit="1" customWidth="1"/>
    <col min="523" max="523" width="42.140625" style="124" customWidth="1"/>
    <col min="524" max="529" width="12.85546875" style="124" bestFit="1" customWidth="1"/>
    <col min="530" max="532" width="14.28515625" style="124" bestFit="1" customWidth="1"/>
    <col min="533" max="533" width="0" style="124" hidden="1" customWidth="1"/>
    <col min="534" max="534" width="15.42578125" style="124" customWidth="1"/>
    <col min="535" max="767" width="9.140625" style="124"/>
    <col min="768" max="768" width="42.140625" style="124" customWidth="1"/>
    <col min="769" max="769" width="11.5703125" style="124" bestFit="1" customWidth="1"/>
    <col min="770" max="772" width="12.85546875" style="124" bestFit="1" customWidth="1"/>
    <col min="773" max="773" width="11.5703125" style="124" bestFit="1" customWidth="1"/>
    <col min="774" max="774" width="12.85546875" style="124" bestFit="1" customWidth="1"/>
    <col min="775" max="777" width="11.5703125" style="124" bestFit="1" customWidth="1"/>
    <col min="778" max="778" width="12.85546875" style="124" bestFit="1" customWidth="1"/>
    <col min="779" max="779" width="42.140625" style="124" customWidth="1"/>
    <col min="780" max="785" width="12.85546875" style="124" bestFit="1" customWidth="1"/>
    <col min="786" max="788" width="14.28515625" style="124" bestFit="1" customWidth="1"/>
    <col min="789" max="789" width="0" style="124" hidden="1" customWidth="1"/>
    <col min="790" max="790" width="15.42578125" style="124" customWidth="1"/>
    <col min="791" max="1023" width="9.140625" style="124"/>
    <col min="1024" max="1024" width="42.140625" style="124" customWidth="1"/>
    <col min="1025" max="1025" width="11.5703125" style="124" bestFit="1" customWidth="1"/>
    <col min="1026" max="1028" width="12.85546875" style="124" bestFit="1" customWidth="1"/>
    <col min="1029" max="1029" width="11.5703125" style="124" bestFit="1" customWidth="1"/>
    <col min="1030" max="1030" width="12.85546875" style="124" bestFit="1" customWidth="1"/>
    <col min="1031" max="1033" width="11.5703125" style="124" bestFit="1" customWidth="1"/>
    <col min="1034" max="1034" width="12.85546875" style="124" bestFit="1" customWidth="1"/>
    <col min="1035" max="1035" width="42.140625" style="124" customWidth="1"/>
    <col min="1036" max="1041" width="12.85546875" style="124" bestFit="1" customWidth="1"/>
    <col min="1042" max="1044" width="14.28515625" style="124" bestFit="1" customWidth="1"/>
    <col min="1045" max="1045" width="0" style="124" hidden="1" customWidth="1"/>
    <col min="1046" max="1046" width="15.42578125" style="124" customWidth="1"/>
    <col min="1047" max="1279" width="9.140625" style="124"/>
    <col min="1280" max="1280" width="42.140625" style="124" customWidth="1"/>
    <col min="1281" max="1281" width="11.5703125" style="124" bestFit="1" customWidth="1"/>
    <col min="1282" max="1284" width="12.85546875" style="124" bestFit="1" customWidth="1"/>
    <col min="1285" max="1285" width="11.5703125" style="124" bestFit="1" customWidth="1"/>
    <col min="1286" max="1286" width="12.85546875" style="124" bestFit="1" customWidth="1"/>
    <col min="1287" max="1289" width="11.5703125" style="124" bestFit="1" customWidth="1"/>
    <col min="1290" max="1290" width="12.85546875" style="124" bestFit="1" customWidth="1"/>
    <col min="1291" max="1291" width="42.140625" style="124" customWidth="1"/>
    <col min="1292" max="1297" width="12.85546875" style="124" bestFit="1" customWidth="1"/>
    <col min="1298" max="1300" width="14.28515625" style="124" bestFit="1" customWidth="1"/>
    <col min="1301" max="1301" width="0" style="124" hidden="1" customWidth="1"/>
    <col min="1302" max="1302" width="15.42578125" style="124" customWidth="1"/>
    <col min="1303" max="1535" width="9.140625" style="124"/>
    <col min="1536" max="1536" width="42.140625" style="124" customWidth="1"/>
    <col min="1537" max="1537" width="11.5703125" style="124" bestFit="1" customWidth="1"/>
    <col min="1538" max="1540" width="12.85546875" style="124" bestFit="1" customWidth="1"/>
    <col min="1541" max="1541" width="11.5703125" style="124" bestFit="1" customWidth="1"/>
    <col min="1542" max="1542" width="12.85546875" style="124" bestFit="1" customWidth="1"/>
    <col min="1543" max="1545" width="11.5703125" style="124" bestFit="1" customWidth="1"/>
    <col min="1546" max="1546" width="12.85546875" style="124" bestFit="1" customWidth="1"/>
    <col min="1547" max="1547" width="42.140625" style="124" customWidth="1"/>
    <col min="1548" max="1553" width="12.85546875" style="124" bestFit="1" customWidth="1"/>
    <col min="1554" max="1556" width="14.28515625" style="124" bestFit="1" customWidth="1"/>
    <col min="1557" max="1557" width="0" style="124" hidden="1" customWidth="1"/>
    <col min="1558" max="1558" width="15.42578125" style="124" customWidth="1"/>
    <col min="1559" max="1791" width="9.140625" style="124"/>
    <col min="1792" max="1792" width="42.140625" style="124" customWidth="1"/>
    <col min="1793" max="1793" width="11.5703125" style="124" bestFit="1" customWidth="1"/>
    <col min="1794" max="1796" width="12.85546875" style="124" bestFit="1" customWidth="1"/>
    <col min="1797" max="1797" width="11.5703125" style="124" bestFit="1" customWidth="1"/>
    <col min="1798" max="1798" width="12.85546875" style="124" bestFit="1" customWidth="1"/>
    <col min="1799" max="1801" width="11.5703125" style="124" bestFit="1" customWidth="1"/>
    <col min="1802" max="1802" width="12.85546875" style="124" bestFit="1" customWidth="1"/>
    <col min="1803" max="1803" width="42.140625" style="124" customWidth="1"/>
    <col min="1804" max="1809" width="12.85546875" style="124" bestFit="1" customWidth="1"/>
    <col min="1810" max="1812" width="14.28515625" style="124" bestFit="1" customWidth="1"/>
    <col min="1813" max="1813" width="0" style="124" hidden="1" customWidth="1"/>
    <col min="1814" max="1814" width="15.42578125" style="124" customWidth="1"/>
    <col min="1815" max="2047" width="9.140625" style="124"/>
    <col min="2048" max="2048" width="42.140625" style="124" customWidth="1"/>
    <col min="2049" max="2049" width="11.5703125" style="124" bestFit="1" customWidth="1"/>
    <col min="2050" max="2052" width="12.85546875" style="124" bestFit="1" customWidth="1"/>
    <col min="2053" max="2053" width="11.5703125" style="124" bestFit="1" customWidth="1"/>
    <col min="2054" max="2054" width="12.85546875" style="124" bestFit="1" customWidth="1"/>
    <col min="2055" max="2057" width="11.5703125" style="124" bestFit="1" customWidth="1"/>
    <col min="2058" max="2058" width="12.85546875" style="124" bestFit="1" customWidth="1"/>
    <col min="2059" max="2059" width="42.140625" style="124" customWidth="1"/>
    <col min="2060" max="2065" width="12.85546875" style="124" bestFit="1" customWidth="1"/>
    <col min="2066" max="2068" width="14.28515625" style="124" bestFit="1" customWidth="1"/>
    <col min="2069" max="2069" width="0" style="124" hidden="1" customWidth="1"/>
    <col min="2070" max="2070" width="15.42578125" style="124" customWidth="1"/>
    <col min="2071" max="2303" width="9.140625" style="124"/>
    <col min="2304" max="2304" width="42.140625" style="124" customWidth="1"/>
    <col min="2305" max="2305" width="11.5703125" style="124" bestFit="1" customWidth="1"/>
    <col min="2306" max="2308" width="12.85546875" style="124" bestFit="1" customWidth="1"/>
    <col min="2309" max="2309" width="11.5703125" style="124" bestFit="1" customWidth="1"/>
    <col min="2310" max="2310" width="12.85546875" style="124" bestFit="1" customWidth="1"/>
    <col min="2311" max="2313" width="11.5703125" style="124" bestFit="1" customWidth="1"/>
    <col min="2314" max="2314" width="12.85546875" style="124" bestFit="1" customWidth="1"/>
    <col min="2315" max="2315" width="42.140625" style="124" customWidth="1"/>
    <col min="2316" max="2321" width="12.85546875" style="124" bestFit="1" customWidth="1"/>
    <col min="2322" max="2324" width="14.28515625" style="124" bestFit="1" customWidth="1"/>
    <col min="2325" max="2325" width="0" style="124" hidden="1" customWidth="1"/>
    <col min="2326" max="2326" width="15.42578125" style="124" customWidth="1"/>
    <col min="2327" max="2559" width="9.140625" style="124"/>
    <col min="2560" max="2560" width="42.140625" style="124" customWidth="1"/>
    <col min="2561" max="2561" width="11.5703125" style="124" bestFit="1" customWidth="1"/>
    <col min="2562" max="2564" width="12.85546875" style="124" bestFit="1" customWidth="1"/>
    <col min="2565" max="2565" width="11.5703125" style="124" bestFit="1" customWidth="1"/>
    <col min="2566" max="2566" width="12.85546875" style="124" bestFit="1" customWidth="1"/>
    <col min="2567" max="2569" width="11.5703125" style="124" bestFit="1" customWidth="1"/>
    <col min="2570" max="2570" width="12.85546875" style="124" bestFit="1" customWidth="1"/>
    <col min="2571" max="2571" width="42.140625" style="124" customWidth="1"/>
    <col min="2572" max="2577" width="12.85546875" style="124" bestFit="1" customWidth="1"/>
    <col min="2578" max="2580" width="14.28515625" style="124" bestFit="1" customWidth="1"/>
    <col min="2581" max="2581" width="0" style="124" hidden="1" customWidth="1"/>
    <col min="2582" max="2582" width="15.42578125" style="124" customWidth="1"/>
    <col min="2583" max="2815" width="9.140625" style="124"/>
    <col min="2816" max="2816" width="42.140625" style="124" customWidth="1"/>
    <col min="2817" max="2817" width="11.5703125" style="124" bestFit="1" customWidth="1"/>
    <col min="2818" max="2820" width="12.85546875" style="124" bestFit="1" customWidth="1"/>
    <col min="2821" max="2821" width="11.5703125" style="124" bestFit="1" customWidth="1"/>
    <col min="2822" max="2822" width="12.85546875" style="124" bestFit="1" customWidth="1"/>
    <col min="2823" max="2825" width="11.5703125" style="124" bestFit="1" customWidth="1"/>
    <col min="2826" max="2826" width="12.85546875" style="124" bestFit="1" customWidth="1"/>
    <col min="2827" max="2827" width="42.140625" style="124" customWidth="1"/>
    <col min="2828" max="2833" width="12.85546875" style="124" bestFit="1" customWidth="1"/>
    <col min="2834" max="2836" width="14.28515625" style="124" bestFit="1" customWidth="1"/>
    <col min="2837" max="2837" width="0" style="124" hidden="1" customWidth="1"/>
    <col min="2838" max="2838" width="15.42578125" style="124" customWidth="1"/>
    <col min="2839" max="3071" width="9.140625" style="124"/>
    <col min="3072" max="3072" width="42.140625" style="124" customWidth="1"/>
    <col min="3073" max="3073" width="11.5703125" style="124" bestFit="1" customWidth="1"/>
    <col min="3074" max="3076" width="12.85546875" style="124" bestFit="1" customWidth="1"/>
    <col min="3077" max="3077" width="11.5703125" style="124" bestFit="1" customWidth="1"/>
    <col min="3078" max="3078" width="12.85546875" style="124" bestFit="1" customWidth="1"/>
    <col min="3079" max="3081" width="11.5703125" style="124" bestFit="1" customWidth="1"/>
    <col min="3082" max="3082" width="12.85546875" style="124" bestFit="1" customWidth="1"/>
    <col min="3083" max="3083" width="42.140625" style="124" customWidth="1"/>
    <col min="3084" max="3089" width="12.85546875" style="124" bestFit="1" customWidth="1"/>
    <col min="3090" max="3092" width="14.28515625" style="124" bestFit="1" customWidth="1"/>
    <col min="3093" max="3093" width="0" style="124" hidden="1" customWidth="1"/>
    <col min="3094" max="3094" width="15.42578125" style="124" customWidth="1"/>
    <col min="3095" max="3327" width="9.140625" style="124"/>
    <col min="3328" max="3328" width="42.140625" style="124" customWidth="1"/>
    <col min="3329" max="3329" width="11.5703125" style="124" bestFit="1" customWidth="1"/>
    <col min="3330" max="3332" width="12.85546875" style="124" bestFit="1" customWidth="1"/>
    <col min="3333" max="3333" width="11.5703125" style="124" bestFit="1" customWidth="1"/>
    <col min="3334" max="3334" width="12.85546875" style="124" bestFit="1" customWidth="1"/>
    <col min="3335" max="3337" width="11.5703125" style="124" bestFit="1" customWidth="1"/>
    <col min="3338" max="3338" width="12.85546875" style="124" bestFit="1" customWidth="1"/>
    <col min="3339" max="3339" width="42.140625" style="124" customWidth="1"/>
    <col min="3340" max="3345" width="12.85546875" style="124" bestFit="1" customWidth="1"/>
    <col min="3346" max="3348" width="14.28515625" style="124" bestFit="1" customWidth="1"/>
    <col min="3349" max="3349" width="0" style="124" hidden="1" customWidth="1"/>
    <col min="3350" max="3350" width="15.42578125" style="124" customWidth="1"/>
    <col min="3351" max="3583" width="9.140625" style="124"/>
    <col min="3584" max="3584" width="42.140625" style="124" customWidth="1"/>
    <col min="3585" max="3585" width="11.5703125" style="124" bestFit="1" customWidth="1"/>
    <col min="3586" max="3588" width="12.85546875" style="124" bestFit="1" customWidth="1"/>
    <col min="3589" max="3589" width="11.5703125" style="124" bestFit="1" customWidth="1"/>
    <col min="3590" max="3590" width="12.85546875" style="124" bestFit="1" customWidth="1"/>
    <col min="3591" max="3593" width="11.5703125" style="124" bestFit="1" customWidth="1"/>
    <col min="3594" max="3594" width="12.85546875" style="124" bestFit="1" customWidth="1"/>
    <col min="3595" max="3595" width="42.140625" style="124" customWidth="1"/>
    <col min="3596" max="3601" width="12.85546875" style="124" bestFit="1" customWidth="1"/>
    <col min="3602" max="3604" width="14.28515625" style="124" bestFit="1" customWidth="1"/>
    <col min="3605" max="3605" width="0" style="124" hidden="1" customWidth="1"/>
    <col min="3606" max="3606" width="15.42578125" style="124" customWidth="1"/>
    <col min="3607" max="3839" width="9.140625" style="124"/>
    <col min="3840" max="3840" width="42.140625" style="124" customWidth="1"/>
    <col min="3841" max="3841" width="11.5703125" style="124" bestFit="1" customWidth="1"/>
    <col min="3842" max="3844" width="12.85546875" style="124" bestFit="1" customWidth="1"/>
    <col min="3845" max="3845" width="11.5703125" style="124" bestFit="1" customWidth="1"/>
    <col min="3846" max="3846" width="12.85546875" style="124" bestFit="1" customWidth="1"/>
    <col min="3847" max="3849" width="11.5703125" style="124" bestFit="1" customWidth="1"/>
    <col min="3850" max="3850" width="12.85546875" style="124" bestFit="1" customWidth="1"/>
    <col min="3851" max="3851" width="42.140625" style="124" customWidth="1"/>
    <col min="3852" max="3857" width="12.85546875" style="124" bestFit="1" customWidth="1"/>
    <col min="3858" max="3860" width="14.28515625" style="124" bestFit="1" customWidth="1"/>
    <col min="3861" max="3861" width="0" style="124" hidden="1" customWidth="1"/>
    <col min="3862" max="3862" width="15.42578125" style="124" customWidth="1"/>
    <col min="3863" max="4095" width="9.140625" style="124"/>
    <col min="4096" max="4096" width="42.140625" style="124" customWidth="1"/>
    <col min="4097" max="4097" width="11.5703125" style="124" bestFit="1" customWidth="1"/>
    <col min="4098" max="4100" width="12.85546875" style="124" bestFit="1" customWidth="1"/>
    <col min="4101" max="4101" width="11.5703125" style="124" bestFit="1" customWidth="1"/>
    <col min="4102" max="4102" width="12.85546875" style="124" bestFit="1" customWidth="1"/>
    <col min="4103" max="4105" width="11.5703125" style="124" bestFit="1" customWidth="1"/>
    <col min="4106" max="4106" width="12.85546875" style="124" bestFit="1" customWidth="1"/>
    <col min="4107" max="4107" width="42.140625" style="124" customWidth="1"/>
    <col min="4108" max="4113" width="12.85546875" style="124" bestFit="1" customWidth="1"/>
    <col min="4114" max="4116" width="14.28515625" style="124" bestFit="1" customWidth="1"/>
    <col min="4117" max="4117" width="0" style="124" hidden="1" customWidth="1"/>
    <col min="4118" max="4118" width="15.42578125" style="124" customWidth="1"/>
    <col min="4119" max="4351" width="9.140625" style="124"/>
    <col min="4352" max="4352" width="42.140625" style="124" customWidth="1"/>
    <col min="4353" max="4353" width="11.5703125" style="124" bestFit="1" customWidth="1"/>
    <col min="4354" max="4356" width="12.85546875" style="124" bestFit="1" customWidth="1"/>
    <col min="4357" max="4357" width="11.5703125" style="124" bestFit="1" customWidth="1"/>
    <col min="4358" max="4358" width="12.85546875" style="124" bestFit="1" customWidth="1"/>
    <col min="4359" max="4361" width="11.5703125" style="124" bestFit="1" customWidth="1"/>
    <col min="4362" max="4362" width="12.85546875" style="124" bestFit="1" customWidth="1"/>
    <col min="4363" max="4363" width="42.140625" style="124" customWidth="1"/>
    <col min="4364" max="4369" width="12.85546875" style="124" bestFit="1" customWidth="1"/>
    <col min="4370" max="4372" width="14.28515625" style="124" bestFit="1" customWidth="1"/>
    <col min="4373" max="4373" width="0" style="124" hidden="1" customWidth="1"/>
    <col min="4374" max="4374" width="15.42578125" style="124" customWidth="1"/>
    <col min="4375" max="4607" width="9.140625" style="124"/>
    <col min="4608" max="4608" width="42.140625" style="124" customWidth="1"/>
    <col min="4609" max="4609" width="11.5703125" style="124" bestFit="1" customWidth="1"/>
    <col min="4610" max="4612" width="12.85546875" style="124" bestFit="1" customWidth="1"/>
    <col min="4613" max="4613" width="11.5703125" style="124" bestFit="1" customWidth="1"/>
    <col min="4614" max="4614" width="12.85546875" style="124" bestFit="1" customWidth="1"/>
    <col min="4615" max="4617" width="11.5703125" style="124" bestFit="1" customWidth="1"/>
    <col min="4618" max="4618" width="12.85546875" style="124" bestFit="1" customWidth="1"/>
    <col min="4619" max="4619" width="42.140625" style="124" customWidth="1"/>
    <col min="4620" max="4625" width="12.85546875" style="124" bestFit="1" customWidth="1"/>
    <col min="4626" max="4628" width="14.28515625" style="124" bestFit="1" customWidth="1"/>
    <col min="4629" max="4629" width="0" style="124" hidden="1" customWidth="1"/>
    <col min="4630" max="4630" width="15.42578125" style="124" customWidth="1"/>
    <col min="4631" max="4863" width="9.140625" style="124"/>
    <col min="4864" max="4864" width="42.140625" style="124" customWidth="1"/>
    <col min="4865" max="4865" width="11.5703125" style="124" bestFit="1" customWidth="1"/>
    <col min="4866" max="4868" width="12.85546875" style="124" bestFit="1" customWidth="1"/>
    <col min="4869" max="4869" width="11.5703125" style="124" bestFit="1" customWidth="1"/>
    <col min="4870" max="4870" width="12.85546875" style="124" bestFit="1" customWidth="1"/>
    <col min="4871" max="4873" width="11.5703125" style="124" bestFit="1" customWidth="1"/>
    <col min="4874" max="4874" width="12.85546875" style="124" bestFit="1" customWidth="1"/>
    <col min="4875" max="4875" width="42.140625" style="124" customWidth="1"/>
    <col min="4876" max="4881" width="12.85546875" style="124" bestFit="1" customWidth="1"/>
    <col min="4882" max="4884" width="14.28515625" style="124" bestFit="1" customWidth="1"/>
    <col min="4885" max="4885" width="0" style="124" hidden="1" customWidth="1"/>
    <col min="4886" max="4886" width="15.42578125" style="124" customWidth="1"/>
    <col min="4887" max="5119" width="9.140625" style="124"/>
    <col min="5120" max="5120" width="42.140625" style="124" customWidth="1"/>
    <col min="5121" max="5121" width="11.5703125" style="124" bestFit="1" customWidth="1"/>
    <col min="5122" max="5124" width="12.85546875" style="124" bestFit="1" customWidth="1"/>
    <col min="5125" max="5125" width="11.5703125" style="124" bestFit="1" customWidth="1"/>
    <col min="5126" max="5126" width="12.85546875" style="124" bestFit="1" customWidth="1"/>
    <col min="5127" max="5129" width="11.5703125" style="124" bestFit="1" customWidth="1"/>
    <col min="5130" max="5130" width="12.85546875" style="124" bestFit="1" customWidth="1"/>
    <col min="5131" max="5131" width="42.140625" style="124" customWidth="1"/>
    <col min="5132" max="5137" width="12.85546875" style="124" bestFit="1" customWidth="1"/>
    <col min="5138" max="5140" width="14.28515625" style="124" bestFit="1" customWidth="1"/>
    <col min="5141" max="5141" width="0" style="124" hidden="1" customWidth="1"/>
    <col min="5142" max="5142" width="15.42578125" style="124" customWidth="1"/>
    <col min="5143" max="5375" width="9.140625" style="124"/>
    <col min="5376" max="5376" width="42.140625" style="124" customWidth="1"/>
    <col min="5377" max="5377" width="11.5703125" style="124" bestFit="1" customWidth="1"/>
    <col min="5378" max="5380" width="12.85546875" style="124" bestFit="1" customWidth="1"/>
    <col min="5381" max="5381" width="11.5703125" style="124" bestFit="1" customWidth="1"/>
    <col min="5382" max="5382" width="12.85546875" style="124" bestFit="1" customWidth="1"/>
    <col min="5383" max="5385" width="11.5703125" style="124" bestFit="1" customWidth="1"/>
    <col min="5386" max="5386" width="12.85546875" style="124" bestFit="1" customWidth="1"/>
    <col min="5387" max="5387" width="42.140625" style="124" customWidth="1"/>
    <col min="5388" max="5393" width="12.85546875" style="124" bestFit="1" customWidth="1"/>
    <col min="5394" max="5396" width="14.28515625" style="124" bestFit="1" customWidth="1"/>
    <col min="5397" max="5397" width="0" style="124" hidden="1" customWidth="1"/>
    <col min="5398" max="5398" width="15.42578125" style="124" customWidth="1"/>
    <col min="5399" max="5631" width="9.140625" style="124"/>
    <col min="5632" max="5632" width="42.140625" style="124" customWidth="1"/>
    <col min="5633" max="5633" width="11.5703125" style="124" bestFit="1" customWidth="1"/>
    <col min="5634" max="5636" width="12.85546875" style="124" bestFit="1" customWidth="1"/>
    <col min="5637" max="5637" width="11.5703125" style="124" bestFit="1" customWidth="1"/>
    <col min="5638" max="5638" width="12.85546875" style="124" bestFit="1" customWidth="1"/>
    <col min="5639" max="5641" width="11.5703125" style="124" bestFit="1" customWidth="1"/>
    <col min="5642" max="5642" width="12.85546875" style="124" bestFit="1" customWidth="1"/>
    <col min="5643" max="5643" width="42.140625" style="124" customWidth="1"/>
    <col min="5644" max="5649" width="12.85546875" style="124" bestFit="1" customWidth="1"/>
    <col min="5650" max="5652" width="14.28515625" style="124" bestFit="1" customWidth="1"/>
    <col min="5653" max="5653" width="0" style="124" hidden="1" customWidth="1"/>
    <col min="5654" max="5654" width="15.42578125" style="124" customWidth="1"/>
    <col min="5655" max="5887" width="9.140625" style="124"/>
    <col min="5888" max="5888" width="42.140625" style="124" customWidth="1"/>
    <col min="5889" max="5889" width="11.5703125" style="124" bestFit="1" customWidth="1"/>
    <col min="5890" max="5892" width="12.85546875" style="124" bestFit="1" customWidth="1"/>
    <col min="5893" max="5893" width="11.5703125" style="124" bestFit="1" customWidth="1"/>
    <col min="5894" max="5894" width="12.85546875" style="124" bestFit="1" customWidth="1"/>
    <col min="5895" max="5897" width="11.5703125" style="124" bestFit="1" customWidth="1"/>
    <col min="5898" max="5898" width="12.85546875" style="124" bestFit="1" customWidth="1"/>
    <col min="5899" max="5899" width="42.140625" style="124" customWidth="1"/>
    <col min="5900" max="5905" width="12.85546875" style="124" bestFit="1" customWidth="1"/>
    <col min="5906" max="5908" width="14.28515625" style="124" bestFit="1" customWidth="1"/>
    <col min="5909" max="5909" width="0" style="124" hidden="1" customWidth="1"/>
    <col min="5910" max="5910" width="15.42578125" style="124" customWidth="1"/>
    <col min="5911" max="6143" width="9.140625" style="124"/>
    <col min="6144" max="6144" width="42.140625" style="124" customWidth="1"/>
    <col min="6145" max="6145" width="11.5703125" style="124" bestFit="1" customWidth="1"/>
    <col min="6146" max="6148" width="12.85546875" style="124" bestFit="1" customWidth="1"/>
    <col min="6149" max="6149" width="11.5703125" style="124" bestFit="1" customWidth="1"/>
    <col min="6150" max="6150" width="12.85546875" style="124" bestFit="1" customWidth="1"/>
    <col min="6151" max="6153" width="11.5703125" style="124" bestFit="1" customWidth="1"/>
    <col min="6154" max="6154" width="12.85546875" style="124" bestFit="1" customWidth="1"/>
    <col min="6155" max="6155" width="42.140625" style="124" customWidth="1"/>
    <col min="6156" max="6161" width="12.85546875" style="124" bestFit="1" customWidth="1"/>
    <col min="6162" max="6164" width="14.28515625" style="124" bestFit="1" customWidth="1"/>
    <col min="6165" max="6165" width="0" style="124" hidden="1" customWidth="1"/>
    <col min="6166" max="6166" width="15.42578125" style="124" customWidth="1"/>
    <col min="6167" max="6399" width="9.140625" style="124"/>
    <col min="6400" max="6400" width="42.140625" style="124" customWidth="1"/>
    <col min="6401" max="6401" width="11.5703125" style="124" bestFit="1" customWidth="1"/>
    <col min="6402" max="6404" width="12.85546875" style="124" bestFit="1" customWidth="1"/>
    <col min="6405" max="6405" width="11.5703125" style="124" bestFit="1" customWidth="1"/>
    <col min="6406" max="6406" width="12.85546875" style="124" bestFit="1" customWidth="1"/>
    <col min="6407" max="6409" width="11.5703125" style="124" bestFit="1" customWidth="1"/>
    <col min="6410" max="6410" width="12.85546875" style="124" bestFit="1" customWidth="1"/>
    <col min="6411" max="6411" width="42.140625" style="124" customWidth="1"/>
    <col min="6412" max="6417" width="12.85546875" style="124" bestFit="1" customWidth="1"/>
    <col min="6418" max="6420" width="14.28515625" style="124" bestFit="1" customWidth="1"/>
    <col min="6421" max="6421" width="0" style="124" hidden="1" customWidth="1"/>
    <col min="6422" max="6422" width="15.42578125" style="124" customWidth="1"/>
    <col min="6423" max="6655" width="9.140625" style="124"/>
    <col min="6656" max="6656" width="42.140625" style="124" customWidth="1"/>
    <col min="6657" max="6657" width="11.5703125" style="124" bestFit="1" customWidth="1"/>
    <col min="6658" max="6660" width="12.85546875" style="124" bestFit="1" customWidth="1"/>
    <col min="6661" max="6661" width="11.5703125" style="124" bestFit="1" customWidth="1"/>
    <col min="6662" max="6662" width="12.85546875" style="124" bestFit="1" customWidth="1"/>
    <col min="6663" max="6665" width="11.5703125" style="124" bestFit="1" customWidth="1"/>
    <col min="6666" max="6666" width="12.85546875" style="124" bestFit="1" customWidth="1"/>
    <col min="6667" max="6667" width="42.140625" style="124" customWidth="1"/>
    <col min="6668" max="6673" width="12.85546875" style="124" bestFit="1" customWidth="1"/>
    <col min="6674" max="6676" width="14.28515625" style="124" bestFit="1" customWidth="1"/>
    <col min="6677" max="6677" width="0" style="124" hidden="1" customWidth="1"/>
    <col min="6678" max="6678" width="15.42578125" style="124" customWidth="1"/>
    <col min="6679" max="6911" width="9.140625" style="124"/>
    <col min="6912" max="6912" width="42.140625" style="124" customWidth="1"/>
    <col min="6913" max="6913" width="11.5703125" style="124" bestFit="1" customWidth="1"/>
    <col min="6914" max="6916" width="12.85546875" style="124" bestFit="1" customWidth="1"/>
    <col min="6917" max="6917" width="11.5703125" style="124" bestFit="1" customWidth="1"/>
    <col min="6918" max="6918" width="12.85546875" style="124" bestFit="1" customWidth="1"/>
    <col min="6919" max="6921" width="11.5703125" style="124" bestFit="1" customWidth="1"/>
    <col min="6922" max="6922" width="12.85546875" style="124" bestFit="1" customWidth="1"/>
    <col min="6923" max="6923" width="42.140625" style="124" customWidth="1"/>
    <col min="6924" max="6929" width="12.85546875" style="124" bestFit="1" customWidth="1"/>
    <col min="6930" max="6932" width="14.28515625" style="124" bestFit="1" customWidth="1"/>
    <col min="6933" max="6933" width="0" style="124" hidden="1" customWidth="1"/>
    <col min="6934" max="6934" width="15.42578125" style="124" customWidth="1"/>
    <col min="6935" max="7167" width="9.140625" style="124"/>
    <col min="7168" max="7168" width="42.140625" style="124" customWidth="1"/>
    <col min="7169" max="7169" width="11.5703125" style="124" bestFit="1" customWidth="1"/>
    <col min="7170" max="7172" width="12.85546875" style="124" bestFit="1" customWidth="1"/>
    <col min="7173" max="7173" width="11.5703125" style="124" bestFit="1" customWidth="1"/>
    <col min="7174" max="7174" width="12.85546875" style="124" bestFit="1" customWidth="1"/>
    <col min="7175" max="7177" width="11.5703125" style="124" bestFit="1" customWidth="1"/>
    <col min="7178" max="7178" width="12.85546875" style="124" bestFit="1" customWidth="1"/>
    <col min="7179" max="7179" width="42.140625" style="124" customWidth="1"/>
    <col min="7180" max="7185" width="12.85546875" style="124" bestFit="1" customWidth="1"/>
    <col min="7186" max="7188" width="14.28515625" style="124" bestFit="1" customWidth="1"/>
    <col min="7189" max="7189" width="0" style="124" hidden="1" customWidth="1"/>
    <col min="7190" max="7190" width="15.42578125" style="124" customWidth="1"/>
    <col min="7191" max="7423" width="9.140625" style="124"/>
    <col min="7424" max="7424" width="42.140625" style="124" customWidth="1"/>
    <col min="7425" max="7425" width="11.5703125" style="124" bestFit="1" customWidth="1"/>
    <col min="7426" max="7428" width="12.85546875" style="124" bestFit="1" customWidth="1"/>
    <col min="7429" max="7429" width="11.5703125" style="124" bestFit="1" customWidth="1"/>
    <col min="7430" max="7430" width="12.85546875" style="124" bestFit="1" customWidth="1"/>
    <col min="7431" max="7433" width="11.5703125" style="124" bestFit="1" customWidth="1"/>
    <col min="7434" max="7434" width="12.85546875" style="124" bestFit="1" customWidth="1"/>
    <col min="7435" max="7435" width="42.140625" style="124" customWidth="1"/>
    <col min="7436" max="7441" width="12.85546875" style="124" bestFit="1" customWidth="1"/>
    <col min="7442" max="7444" width="14.28515625" style="124" bestFit="1" customWidth="1"/>
    <col min="7445" max="7445" width="0" style="124" hidden="1" customWidth="1"/>
    <col min="7446" max="7446" width="15.42578125" style="124" customWidth="1"/>
    <col min="7447" max="7679" width="9.140625" style="124"/>
    <col min="7680" max="7680" width="42.140625" style="124" customWidth="1"/>
    <col min="7681" max="7681" width="11.5703125" style="124" bestFit="1" customWidth="1"/>
    <col min="7682" max="7684" width="12.85546875" style="124" bestFit="1" customWidth="1"/>
    <col min="7685" max="7685" width="11.5703125" style="124" bestFit="1" customWidth="1"/>
    <col min="7686" max="7686" width="12.85546875" style="124" bestFit="1" customWidth="1"/>
    <col min="7687" max="7689" width="11.5703125" style="124" bestFit="1" customWidth="1"/>
    <col min="7690" max="7690" width="12.85546875" style="124" bestFit="1" customWidth="1"/>
    <col min="7691" max="7691" width="42.140625" style="124" customWidth="1"/>
    <col min="7692" max="7697" width="12.85546875" style="124" bestFit="1" customWidth="1"/>
    <col min="7698" max="7700" width="14.28515625" style="124" bestFit="1" customWidth="1"/>
    <col min="7701" max="7701" width="0" style="124" hidden="1" customWidth="1"/>
    <col min="7702" max="7702" width="15.42578125" style="124" customWidth="1"/>
    <col min="7703" max="7935" width="9.140625" style="124"/>
    <col min="7936" max="7936" width="42.140625" style="124" customWidth="1"/>
    <col min="7937" max="7937" width="11.5703125" style="124" bestFit="1" customWidth="1"/>
    <col min="7938" max="7940" width="12.85546875" style="124" bestFit="1" customWidth="1"/>
    <col min="7941" max="7941" width="11.5703125" style="124" bestFit="1" customWidth="1"/>
    <col min="7942" max="7942" width="12.85546875" style="124" bestFit="1" customWidth="1"/>
    <col min="7943" max="7945" width="11.5703125" style="124" bestFit="1" customWidth="1"/>
    <col min="7946" max="7946" width="12.85546875" style="124" bestFit="1" customWidth="1"/>
    <col min="7947" max="7947" width="42.140625" style="124" customWidth="1"/>
    <col min="7948" max="7953" width="12.85546875" style="124" bestFit="1" customWidth="1"/>
    <col min="7954" max="7956" width="14.28515625" style="124" bestFit="1" customWidth="1"/>
    <col min="7957" max="7957" width="0" style="124" hidden="1" customWidth="1"/>
    <col min="7958" max="7958" width="15.42578125" style="124" customWidth="1"/>
    <col min="7959" max="8191" width="9.140625" style="124"/>
    <col min="8192" max="8192" width="42.140625" style="124" customWidth="1"/>
    <col min="8193" max="8193" width="11.5703125" style="124" bestFit="1" customWidth="1"/>
    <col min="8194" max="8196" width="12.85546875" style="124" bestFit="1" customWidth="1"/>
    <col min="8197" max="8197" width="11.5703125" style="124" bestFit="1" customWidth="1"/>
    <col min="8198" max="8198" width="12.85546875" style="124" bestFit="1" customWidth="1"/>
    <col min="8199" max="8201" width="11.5703125" style="124" bestFit="1" customWidth="1"/>
    <col min="8202" max="8202" width="12.85546875" style="124" bestFit="1" customWidth="1"/>
    <col min="8203" max="8203" width="42.140625" style="124" customWidth="1"/>
    <col min="8204" max="8209" width="12.85546875" style="124" bestFit="1" customWidth="1"/>
    <col min="8210" max="8212" width="14.28515625" style="124" bestFit="1" customWidth="1"/>
    <col min="8213" max="8213" width="0" style="124" hidden="1" customWidth="1"/>
    <col min="8214" max="8214" width="15.42578125" style="124" customWidth="1"/>
    <col min="8215" max="8447" width="9.140625" style="124"/>
    <col min="8448" max="8448" width="42.140625" style="124" customWidth="1"/>
    <col min="8449" max="8449" width="11.5703125" style="124" bestFit="1" customWidth="1"/>
    <col min="8450" max="8452" width="12.85546875" style="124" bestFit="1" customWidth="1"/>
    <col min="8453" max="8453" width="11.5703125" style="124" bestFit="1" customWidth="1"/>
    <col min="8454" max="8454" width="12.85546875" style="124" bestFit="1" customWidth="1"/>
    <col min="8455" max="8457" width="11.5703125" style="124" bestFit="1" customWidth="1"/>
    <col min="8458" max="8458" width="12.85546875" style="124" bestFit="1" customWidth="1"/>
    <col min="8459" max="8459" width="42.140625" style="124" customWidth="1"/>
    <col min="8460" max="8465" width="12.85546875" style="124" bestFit="1" customWidth="1"/>
    <col min="8466" max="8468" width="14.28515625" style="124" bestFit="1" customWidth="1"/>
    <col min="8469" max="8469" width="0" style="124" hidden="1" customWidth="1"/>
    <col min="8470" max="8470" width="15.42578125" style="124" customWidth="1"/>
    <col min="8471" max="8703" width="9.140625" style="124"/>
    <col min="8704" max="8704" width="42.140625" style="124" customWidth="1"/>
    <col min="8705" max="8705" width="11.5703125" style="124" bestFit="1" customWidth="1"/>
    <col min="8706" max="8708" width="12.85546875" style="124" bestFit="1" customWidth="1"/>
    <col min="8709" max="8709" width="11.5703125" style="124" bestFit="1" customWidth="1"/>
    <col min="8710" max="8710" width="12.85546875" style="124" bestFit="1" customWidth="1"/>
    <col min="8711" max="8713" width="11.5703125" style="124" bestFit="1" customWidth="1"/>
    <col min="8714" max="8714" width="12.85546875" style="124" bestFit="1" customWidth="1"/>
    <col min="8715" max="8715" width="42.140625" style="124" customWidth="1"/>
    <col min="8716" max="8721" width="12.85546875" style="124" bestFit="1" customWidth="1"/>
    <col min="8722" max="8724" width="14.28515625" style="124" bestFit="1" customWidth="1"/>
    <col min="8725" max="8725" width="0" style="124" hidden="1" customWidth="1"/>
    <col min="8726" max="8726" width="15.42578125" style="124" customWidth="1"/>
    <col min="8727" max="8959" width="9.140625" style="124"/>
    <col min="8960" max="8960" width="42.140625" style="124" customWidth="1"/>
    <col min="8961" max="8961" width="11.5703125" style="124" bestFit="1" customWidth="1"/>
    <col min="8962" max="8964" width="12.85546875" style="124" bestFit="1" customWidth="1"/>
    <col min="8965" max="8965" width="11.5703125" style="124" bestFit="1" customWidth="1"/>
    <col min="8966" max="8966" width="12.85546875" style="124" bestFit="1" customWidth="1"/>
    <col min="8967" max="8969" width="11.5703125" style="124" bestFit="1" customWidth="1"/>
    <col min="8970" max="8970" width="12.85546875" style="124" bestFit="1" customWidth="1"/>
    <col min="8971" max="8971" width="42.140625" style="124" customWidth="1"/>
    <col min="8972" max="8977" width="12.85546875" style="124" bestFit="1" customWidth="1"/>
    <col min="8978" max="8980" width="14.28515625" style="124" bestFit="1" customWidth="1"/>
    <col min="8981" max="8981" width="0" style="124" hidden="1" customWidth="1"/>
    <col min="8982" max="8982" width="15.42578125" style="124" customWidth="1"/>
    <col min="8983" max="9215" width="9.140625" style="124"/>
    <col min="9216" max="9216" width="42.140625" style="124" customWidth="1"/>
    <col min="9217" max="9217" width="11.5703125" style="124" bestFit="1" customWidth="1"/>
    <col min="9218" max="9220" width="12.85546875" style="124" bestFit="1" customWidth="1"/>
    <col min="9221" max="9221" width="11.5703125" style="124" bestFit="1" customWidth="1"/>
    <col min="9222" max="9222" width="12.85546875" style="124" bestFit="1" customWidth="1"/>
    <col min="9223" max="9225" width="11.5703125" style="124" bestFit="1" customWidth="1"/>
    <col min="9226" max="9226" width="12.85546875" style="124" bestFit="1" customWidth="1"/>
    <col min="9227" max="9227" width="42.140625" style="124" customWidth="1"/>
    <col min="9228" max="9233" width="12.85546875" style="124" bestFit="1" customWidth="1"/>
    <col min="9234" max="9236" width="14.28515625" style="124" bestFit="1" customWidth="1"/>
    <col min="9237" max="9237" width="0" style="124" hidden="1" customWidth="1"/>
    <col min="9238" max="9238" width="15.42578125" style="124" customWidth="1"/>
    <col min="9239" max="9471" width="9.140625" style="124"/>
    <col min="9472" max="9472" width="42.140625" style="124" customWidth="1"/>
    <col min="9473" max="9473" width="11.5703125" style="124" bestFit="1" customWidth="1"/>
    <col min="9474" max="9476" width="12.85546875" style="124" bestFit="1" customWidth="1"/>
    <col min="9477" max="9477" width="11.5703125" style="124" bestFit="1" customWidth="1"/>
    <col min="9478" max="9478" width="12.85546875" style="124" bestFit="1" customWidth="1"/>
    <col min="9479" max="9481" width="11.5703125" style="124" bestFit="1" customWidth="1"/>
    <col min="9482" max="9482" width="12.85546875" style="124" bestFit="1" customWidth="1"/>
    <col min="9483" max="9483" width="42.140625" style="124" customWidth="1"/>
    <col min="9484" max="9489" width="12.85546875" style="124" bestFit="1" customWidth="1"/>
    <col min="9490" max="9492" width="14.28515625" style="124" bestFit="1" customWidth="1"/>
    <col min="9493" max="9493" width="0" style="124" hidden="1" customWidth="1"/>
    <col min="9494" max="9494" width="15.42578125" style="124" customWidth="1"/>
    <col min="9495" max="9727" width="9.140625" style="124"/>
    <col min="9728" max="9728" width="42.140625" style="124" customWidth="1"/>
    <col min="9729" max="9729" width="11.5703125" style="124" bestFit="1" customWidth="1"/>
    <col min="9730" max="9732" width="12.85546875" style="124" bestFit="1" customWidth="1"/>
    <col min="9733" max="9733" width="11.5703125" style="124" bestFit="1" customWidth="1"/>
    <col min="9734" max="9734" width="12.85546875" style="124" bestFit="1" customWidth="1"/>
    <col min="9735" max="9737" width="11.5703125" style="124" bestFit="1" customWidth="1"/>
    <col min="9738" max="9738" width="12.85546875" style="124" bestFit="1" customWidth="1"/>
    <col min="9739" max="9739" width="42.140625" style="124" customWidth="1"/>
    <col min="9740" max="9745" width="12.85546875" style="124" bestFit="1" customWidth="1"/>
    <col min="9746" max="9748" width="14.28515625" style="124" bestFit="1" customWidth="1"/>
    <col min="9749" max="9749" width="0" style="124" hidden="1" customWidth="1"/>
    <col min="9750" max="9750" width="15.42578125" style="124" customWidth="1"/>
    <col min="9751" max="9983" width="9.140625" style="124"/>
    <col min="9984" max="9984" width="42.140625" style="124" customWidth="1"/>
    <col min="9985" max="9985" width="11.5703125" style="124" bestFit="1" customWidth="1"/>
    <col min="9986" max="9988" width="12.85546875" style="124" bestFit="1" customWidth="1"/>
    <col min="9989" max="9989" width="11.5703125" style="124" bestFit="1" customWidth="1"/>
    <col min="9990" max="9990" width="12.85546875" style="124" bestFit="1" customWidth="1"/>
    <col min="9991" max="9993" width="11.5703125" style="124" bestFit="1" customWidth="1"/>
    <col min="9994" max="9994" width="12.85546875" style="124" bestFit="1" customWidth="1"/>
    <col min="9995" max="9995" width="42.140625" style="124" customWidth="1"/>
    <col min="9996" max="10001" width="12.85546875" style="124" bestFit="1" customWidth="1"/>
    <col min="10002" max="10004" width="14.28515625" style="124" bestFit="1" customWidth="1"/>
    <col min="10005" max="10005" width="0" style="124" hidden="1" customWidth="1"/>
    <col min="10006" max="10006" width="15.42578125" style="124" customWidth="1"/>
    <col min="10007" max="10239" width="9.140625" style="124"/>
    <col min="10240" max="10240" width="42.140625" style="124" customWidth="1"/>
    <col min="10241" max="10241" width="11.5703125" style="124" bestFit="1" customWidth="1"/>
    <col min="10242" max="10244" width="12.85546875" style="124" bestFit="1" customWidth="1"/>
    <col min="10245" max="10245" width="11.5703125" style="124" bestFit="1" customWidth="1"/>
    <col min="10246" max="10246" width="12.85546875" style="124" bestFit="1" customWidth="1"/>
    <col min="10247" max="10249" width="11.5703125" style="124" bestFit="1" customWidth="1"/>
    <col min="10250" max="10250" width="12.85546875" style="124" bestFit="1" customWidth="1"/>
    <col min="10251" max="10251" width="42.140625" style="124" customWidth="1"/>
    <col min="10252" max="10257" width="12.85546875" style="124" bestFit="1" customWidth="1"/>
    <col min="10258" max="10260" width="14.28515625" style="124" bestFit="1" customWidth="1"/>
    <col min="10261" max="10261" width="0" style="124" hidden="1" customWidth="1"/>
    <col min="10262" max="10262" width="15.42578125" style="124" customWidth="1"/>
    <col min="10263" max="10495" width="9.140625" style="124"/>
    <col min="10496" max="10496" width="42.140625" style="124" customWidth="1"/>
    <col min="10497" max="10497" width="11.5703125" style="124" bestFit="1" customWidth="1"/>
    <col min="10498" max="10500" width="12.85546875" style="124" bestFit="1" customWidth="1"/>
    <col min="10501" max="10501" width="11.5703125" style="124" bestFit="1" customWidth="1"/>
    <col min="10502" max="10502" width="12.85546875" style="124" bestFit="1" customWidth="1"/>
    <col min="10503" max="10505" width="11.5703125" style="124" bestFit="1" customWidth="1"/>
    <col min="10506" max="10506" width="12.85546875" style="124" bestFit="1" customWidth="1"/>
    <col min="10507" max="10507" width="42.140625" style="124" customWidth="1"/>
    <col min="10508" max="10513" width="12.85546875" style="124" bestFit="1" customWidth="1"/>
    <col min="10514" max="10516" width="14.28515625" style="124" bestFit="1" customWidth="1"/>
    <col min="10517" max="10517" width="0" style="124" hidden="1" customWidth="1"/>
    <col min="10518" max="10518" width="15.42578125" style="124" customWidth="1"/>
    <col min="10519" max="10751" width="9.140625" style="124"/>
    <col min="10752" max="10752" width="42.140625" style="124" customWidth="1"/>
    <col min="10753" max="10753" width="11.5703125" style="124" bestFit="1" customWidth="1"/>
    <col min="10754" max="10756" width="12.85546875" style="124" bestFit="1" customWidth="1"/>
    <col min="10757" max="10757" width="11.5703125" style="124" bestFit="1" customWidth="1"/>
    <col min="10758" max="10758" width="12.85546875" style="124" bestFit="1" customWidth="1"/>
    <col min="10759" max="10761" width="11.5703125" style="124" bestFit="1" customWidth="1"/>
    <col min="10762" max="10762" width="12.85546875" style="124" bestFit="1" customWidth="1"/>
    <col min="10763" max="10763" width="42.140625" style="124" customWidth="1"/>
    <col min="10764" max="10769" width="12.85546875" style="124" bestFit="1" customWidth="1"/>
    <col min="10770" max="10772" width="14.28515625" style="124" bestFit="1" customWidth="1"/>
    <col min="10773" max="10773" width="0" style="124" hidden="1" customWidth="1"/>
    <col min="10774" max="10774" width="15.42578125" style="124" customWidth="1"/>
    <col min="10775" max="11007" width="9.140625" style="124"/>
    <col min="11008" max="11008" width="42.140625" style="124" customWidth="1"/>
    <col min="11009" max="11009" width="11.5703125" style="124" bestFit="1" customWidth="1"/>
    <col min="11010" max="11012" width="12.85546875" style="124" bestFit="1" customWidth="1"/>
    <col min="11013" max="11013" width="11.5703125" style="124" bestFit="1" customWidth="1"/>
    <col min="11014" max="11014" width="12.85546875" style="124" bestFit="1" customWidth="1"/>
    <col min="11015" max="11017" width="11.5703125" style="124" bestFit="1" customWidth="1"/>
    <col min="11018" max="11018" width="12.85546875" style="124" bestFit="1" customWidth="1"/>
    <col min="11019" max="11019" width="42.140625" style="124" customWidth="1"/>
    <col min="11020" max="11025" width="12.85546875" style="124" bestFit="1" customWidth="1"/>
    <col min="11026" max="11028" width="14.28515625" style="124" bestFit="1" customWidth="1"/>
    <col min="11029" max="11029" width="0" style="124" hidden="1" customWidth="1"/>
    <col min="11030" max="11030" width="15.42578125" style="124" customWidth="1"/>
    <col min="11031" max="11263" width="9.140625" style="124"/>
    <col min="11264" max="11264" width="42.140625" style="124" customWidth="1"/>
    <col min="11265" max="11265" width="11.5703125" style="124" bestFit="1" customWidth="1"/>
    <col min="11266" max="11268" width="12.85546875" style="124" bestFit="1" customWidth="1"/>
    <col min="11269" max="11269" width="11.5703125" style="124" bestFit="1" customWidth="1"/>
    <col min="11270" max="11270" width="12.85546875" style="124" bestFit="1" customWidth="1"/>
    <col min="11271" max="11273" width="11.5703125" style="124" bestFit="1" customWidth="1"/>
    <col min="11274" max="11274" width="12.85546875" style="124" bestFit="1" customWidth="1"/>
    <col min="11275" max="11275" width="42.140625" style="124" customWidth="1"/>
    <col min="11276" max="11281" width="12.85546875" style="124" bestFit="1" customWidth="1"/>
    <col min="11282" max="11284" width="14.28515625" style="124" bestFit="1" customWidth="1"/>
    <col min="11285" max="11285" width="0" style="124" hidden="1" customWidth="1"/>
    <col min="11286" max="11286" width="15.42578125" style="124" customWidth="1"/>
    <col min="11287" max="11519" width="9.140625" style="124"/>
    <col min="11520" max="11520" width="42.140625" style="124" customWidth="1"/>
    <col min="11521" max="11521" width="11.5703125" style="124" bestFit="1" customWidth="1"/>
    <col min="11522" max="11524" width="12.85546875" style="124" bestFit="1" customWidth="1"/>
    <col min="11525" max="11525" width="11.5703125" style="124" bestFit="1" customWidth="1"/>
    <col min="11526" max="11526" width="12.85546875" style="124" bestFit="1" customWidth="1"/>
    <col min="11527" max="11529" width="11.5703125" style="124" bestFit="1" customWidth="1"/>
    <col min="11530" max="11530" width="12.85546875" style="124" bestFit="1" customWidth="1"/>
    <col min="11531" max="11531" width="42.140625" style="124" customWidth="1"/>
    <col min="11532" max="11537" width="12.85546875" style="124" bestFit="1" customWidth="1"/>
    <col min="11538" max="11540" width="14.28515625" style="124" bestFit="1" customWidth="1"/>
    <col min="11541" max="11541" width="0" style="124" hidden="1" customWidth="1"/>
    <col min="11542" max="11542" width="15.42578125" style="124" customWidth="1"/>
    <col min="11543" max="11775" width="9.140625" style="124"/>
    <col min="11776" max="11776" width="42.140625" style="124" customWidth="1"/>
    <col min="11777" max="11777" width="11.5703125" style="124" bestFit="1" customWidth="1"/>
    <col min="11778" max="11780" width="12.85546875" style="124" bestFit="1" customWidth="1"/>
    <col min="11781" max="11781" width="11.5703125" style="124" bestFit="1" customWidth="1"/>
    <col min="11782" max="11782" width="12.85546875" style="124" bestFit="1" customWidth="1"/>
    <col min="11783" max="11785" width="11.5703125" style="124" bestFit="1" customWidth="1"/>
    <col min="11786" max="11786" width="12.85546875" style="124" bestFit="1" customWidth="1"/>
    <col min="11787" max="11787" width="42.140625" style="124" customWidth="1"/>
    <col min="11788" max="11793" width="12.85546875" style="124" bestFit="1" customWidth="1"/>
    <col min="11794" max="11796" width="14.28515625" style="124" bestFit="1" customWidth="1"/>
    <col min="11797" max="11797" width="0" style="124" hidden="1" customWidth="1"/>
    <col min="11798" max="11798" width="15.42578125" style="124" customWidth="1"/>
    <col min="11799" max="12031" width="9.140625" style="124"/>
    <col min="12032" max="12032" width="42.140625" style="124" customWidth="1"/>
    <col min="12033" max="12033" width="11.5703125" style="124" bestFit="1" customWidth="1"/>
    <col min="12034" max="12036" width="12.85546875" style="124" bestFit="1" customWidth="1"/>
    <col min="12037" max="12037" width="11.5703125" style="124" bestFit="1" customWidth="1"/>
    <col min="12038" max="12038" width="12.85546875" style="124" bestFit="1" customWidth="1"/>
    <col min="12039" max="12041" width="11.5703125" style="124" bestFit="1" customWidth="1"/>
    <col min="12042" max="12042" width="12.85546875" style="124" bestFit="1" customWidth="1"/>
    <col min="12043" max="12043" width="42.140625" style="124" customWidth="1"/>
    <col min="12044" max="12049" width="12.85546875" style="124" bestFit="1" customWidth="1"/>
    <col min="12050" max="12052" width="14.28515625" style="124" bestFit="1" customWidth="1"/>
    <col min="12053" max="12053" width="0" style="124" hidden="1" customWidth="1"/>
    <col min="12054" max="12054" width="15.42578125" style="124" customWidth="1"/>
    <col min="12055" max="12287" width="9.140625" style="124"/>
    <col min="12288" max="12288" width="42.140625" style="124" customWidth="1"/>
    <col min="12289" max="12289" width="11.5703125" style="124" bestFit="1" customWidth="1"/>
    <col min="12290" max="12292" width="12.85546875" style="124" bestFit="1" customWidth="1"/>
    <col min="12293" max="12293" width="11.5703125" style="124" bestFit="1" customWidth="1"/>
    <col min="12294" max="12294" width="12.85546875" style="124" bestFit="1" customWidth="1"/>
    <col min="12295" max="12297" width="11.5703125" style="124" bestFit="1" customWidth="1"/>
    <col min="12298" max="12298" width="12.85546875" style="124" bestFit="1" customWidth="1"/>
    <col min="12299" max="12299" width="42.140625" style="124" customWidth="1"/>
    <col min="12300" max="12305" width="12.85546875" style="124" bestFit="1" customWidth="1"/>
    <col min="12306" max="12308" width="14.28515625" style="124" bestFit="1" customWidth="1"/>
    <col min="12309" max="12309" width="0" style="124" hidden="1" customWidth="1"/>
    <col min="12310" max="12310" width="15.42578125" style="124" customWidth="1"/>
    <col min="12311" max="12543" width="9.140625" style="124"/>
    <col min="12544" max="12544" width="42.140625" style="124" customWidth="1"/>
    <col min="12545" max="12545" width="11.5703125" style="124" bestFit="1" customWidth="1"/>
    <col min="12546" max="12548" width="12.85546875" style="124" bestFit="1" customWidth="1"/>
    <col min="12549" max="12549" width="11.5703125" style="124" bestFit="1" customWidth="1"/>
    <col min="12550" max="12550" width="12.85546875" style="124" bestFit="1" customWidth="1"/>
    <col min="12551" max="12553" width="11.5703125" style="124" bestFit="1" customWidth="1"/>
    <col min="12554" max="12554" width="12.85546875" style="124" bestFit="1" customWidth="1"/>
    <col min="12555" max="12555" width="42.140625" style="124" customWidth="1"/>
    <col min="12556" max="12561" width="12.85546875" style="124" bestFit="1" customWidth="1"/>
    <col min="12562" max="12564" width="14.28515625" style="124" bestFit="1" customWidth="1"/>
    <col min="12565" max="12565" width="0" style="124" hidden="1" customWidth="1"/>
    <col min="12566" max="12566" width="15.42578125" style="124" customWidth="1"/>
    <col min="12567" max="12799" width="9.140625" style="124"/>
    <col min="12800" max="12800" width="42.140625" style="124" customWidth="1"/>
    <col min="12801" max="12801" width="11.5703125" style="124" bestFit="1" customWidth="1"/>
    <col min="12802" max="12804" width="12.85546875" style="124" bestFit="1" customWidth="1"/>
    <col min="12805" max="12805" width="11.5703125" style="124" bestFit="1" customWidth="1"/>
    <col min="12806" max="12806" width="12.85546875" style="124" bestFit="1" customWidth="1"/>
    <col min="12807" max="12809" width="11.5703125" style="124" bestFit="1" customWidth="1"/>
    <col min="12810" max="12810" width="12.85546875" style="124" bestFit="1" customWidth="1"/>
    <col min="12811" max="12811" width="42.140625" style="124" customWidth="1"/>
    <col min="12812" max="12817" width="12.85546875" style="124" bestFit="1" customWidth="1"/>
    <col min="12818" max="12820" width="14.28515625" style="124" bestFit="1" customWidth="1"/>
    <col min="12821" max="12821" width="0" style="124" hidden="1" customWidth="1"/>
    <col min="12822" max="12822" width="15.42578125" style="124" customWidth="1"/>
    <col min="12823" max="13055" width="9.140625" style="124"/>
    <col min="13056" max="13056" width="42.140625" style="124" customWidth="1"/>
    <col min="13057" max="13057" width="11.5703125" style="124" bestFit="1" customWidth="1"/>
    <col min="13058" max="13060" width="12.85546875" style="124" bestFit="1" customWidth="1"/>
    <col min="13061" max="13061" width="11.5703125" style="124" bestFit="1" customWidth="1"/>
    <col min="13062" max="13062" width="12.85546875" style="124" bestFit="1" customWidth="1"/>
    <col min="13063" max="13065" width="11.5703125" style="124" bestFit="1" customWidth="1"/>
    <col min="13066" max="13066" width="12.85546875" style="124" bestFit="1" customWidth="1"/>
    <col min="13067" max="13067" width="42.140625" style="124" customWidth="1"/>
    <col min="13068" max="13073" width="12.85546875" style="124" bestFit="1" customWidth="1"/>
    <col min="13074" max="13076" width="14.28515625" style="124" bestFit="1" customWidth="1"/>
    <col min="13077" max="13077" width="0" style="124" hidden="1" customWidth="1"/>
    <col min="13078" max="13078" width="15.42578125" style="124" customWidth="1"/>
    <col min="13079" max="13311" width="9.140625" style="124"/>
    <col min="13312" max="13312" width="42.140625" style="124" customWidth="1"/>
    <col min="13313" max="13313" width="11.5703125" style="124" bestFit="1" customWidth="1"/>
    <col min="13314" max="13316" width="12.85546875" style="124" bestFit="1" customWidth="1"/>
    <col min="13317" max="13317" width="11.5703125" style="124" bestFit="1" customWidth="1"/>
    <col min="13318" max="13318" width="12.85546875" style="124" bestFit="1" customWidth="1"/>
    <col min="13319" max="13321" width="11.5703125" style="124" bestFit="1" customWidth="1"/>
    <col min="13322" max="13322" width="12.85546875" style="124" bestFit="1" customWidth="1"/>
    <col min="13323" max="13323" width="42.140625" style="124" customWidth="1"/>
    <col min="13324" max="13329" width="12.85546875" style="124" bestFit="1" customWidth="1"/>
    <col min="13330" max="13332" width="14.28515625" style="124" bestFit="1" customWidth="1"/>
    <col min="13333" max="13333" width="0" style="124" hidden="1" customWidth="1"/>
    <col min="13334" max="13334" width="15.42578125" style="124" customWidth="1"/>
    <col min="13335" max="13567" width="9.140625" style="124"/>
    <col min="13568" max="13568" width="42.140625" style="124" customWidth="1"/>
    <col min="13569" max="13569" width="11.5703125" style="124" bestFit="1" customWidth="1"/>
    <col min="13570" max="13572" width="12.85546875" style="124" bestFit="1" customWidth="1"/>
    <col min="13573" max="13573" width="11.5703125" style="124" bestFit="1" customWidth="1"/>
    <col min="13574" max="13574" width="12.85546875" style="124" bestFit="1" customWidth="1"/>
    <col min="13575" max="13577" width="11.5703125" style="124" bestFit="1" customWidth="1"/>
    <col min="13578" max="13578" width="12.85546875" style="124" bestFit="1" customWidth="1"/>
    <col min="13579" max="13579" width="42.140625" style="124" customWidth="1"/>
    <col min="13580" max="13585" width="12.85546875" style="124" bestFit="1" customWidth="1"/>
    <col min="13586" max="13588" width="14.28515625" style="124" bestFit="1" customWidth="1"/>
    <col min="13589" max="13589" width="0" style="124" hidden="1" customWidth="1"/>
    <col min="13590" max="13590" width="15.42578125" style="124" customWidth="1"/>
    <col min="13591" max="13823" width="9.140625" style="124"/>
    <col min="13824" max="13824" width="42.140625" style="124" customWidth="1"/>
    <col min="13825" max="13825" width="11.5703125" style="124" bestFit="1" customWidth="1"/>
    <col min="13826" max="13828" width="12.85546875" style="124" bestFit="1" customWidth="1"/>
    <col min="13829" max="13829" width="11.5703125" style="124" bestFit="1" customWidth="1"/>
    <col min="13830" max="13830" width="12.85546875" style="124" bestFit="1" customWidth="1"/>
    <col min="13831" max="13833" width="11.5703125" style="124" bestFit="1" customWidth="1"/>
    <col min="13834" max="13834" width="12.85546875" style="124" bestFit="1" customWidth="1"/>
    <col min="13835" max="13835" width="42.140625" style="124" customWidth="1"/>
    <col min="13836" max="13841" width="12.85546875" style="124" bestFit="1" customWidth="1"/>
    <col min="13842" max="13844" width="14.28515625" style="124" bestFit="1" customWidth="1"/>
    <col min="13845" max="13845" width="0" style="124" hidden="1" customWidth="1"/>
    <col min="13846" max="13846" width="15.42578125" style="124" customWidth="1"/>
    <col min="13847" max="14079" width="9.140625" style="124"/>
    <col min="14080" max="14080" width="42.140625" style="124" customWidth="1"/>
    <col min="14081" max="14081" width="11.5703125" style="124" bestFit="1" customWidth="1"/>
    <col min="14082" max="14084" width="12.85546875" style="124" bestFit="1" customWidth="1"/>
    <col min="14085" max="14085" width="11.5703125" style="124" bestFit="1" customWidth="1"/>
    <col min="14086" max="14086" width="12.85546875" style="124" bestFit="1" customWidth="1"/>
    <col min="14087" max="14089" width="11.5703125" style="124" bestFit="1" customWidth="1"/>
    <col min="14090" max="14090" width="12.85546875" style="124" bestFit="1" customWidth="1"/>
    <col min="14091" max="14091" width="42.140625" style="124" customWidth="1"/>
    <col min="14092" max="14097" width="12.85546875" style="124" bestFit="1" customWidth="1"/>
    <col min="14098" max="14100" width="14.28515625" style="124" bestFit="1" customWidth="1"/>
    <col min="14101" max="14101" width="0" style="124" hidden="1" customWidth="1"/>
    <col min="14102" max="14102" width="15.42578125" style="124" customWidth="1"/>
    <col min="14103" max="14335" width="9.140625" style="124"/>
    <col min="14336" max="14336" width="42.140625" style="124" customWidth="1"/>
    <col min="14337" max="14337" width="11.5703125" style="124" bestFit="1" customWidth="1"/>
    <col min="14338" max="14340" width="12.85546875" style="124" bestFit="1" customWidth="1"/>
    <col min="14341" max="14341" width="11.5703125" style="124" bestFit="1" customWidth="1"/>
    <col min="14342" max="14342" width="12.85546875" style="124" bestFit="1" customWidth="1"/>
    <col min="14343" max="14345" width="11.5703125" style="124" bestFit="1" customWidth="1"/>
    <col min="14346" max="14346" width="12.85546875" style="124" bestFit="1" customWidth="1"/>
    <col min="14347" max="14347" width="42.140625" style="124" customWidth="1"/>
    <col min="14348" max="14353" width="12.85546875" style="124" bestFit="1" customWidth="1"/>
    <col min="14354" max="14356" width="14.28515625" style="124" bestFit="1" customWidth="1"/>
    <col min="14357" max="14357" width="0" style="124" hidden="1" customWidth="1"/>
    <col min="14358" max="14358" width="15.42578125" style="124" customWidth="1"/>
    <col min="14359" max="14591" width="9.140625" style="124"/>
    <col min="14592" max="14592" width="42.140625" style="124" customWidth="1"/>
    <col min="14593" max="14593" width="11.5703125" style="124" bestFit="1" customWidth="1"/>
    <col min="14594" max="14596" width="12.85546875" style="124" bestFit="1" customWidth="1"/>
    <col min="14597" max="14597" width="11.5703125" style="124" bestFit="1" customWidth="1"/>
    <col min="14598" max="14598" width="12.85546875" style="124" bestFit="1" customWidth="1"/>
    <col min="14599" max="14601" width="11.5703125" style="124" bestFit="1" customWidth="1"/>
    <col min="14602" max="14602" width="12.85546875" style="124" bestFit="1" customWidth="1"/>
    <col min="14603" max="14603" width="42.140625" style="124" customWidth="1"/>
    <col min="14604" max="14609" width="12.85546875" style="124" bestFit="1" customWidth="1"/>
    <col min="14610" max="14612" width="14.28515625" style="124" bestFit="1" customWidth="1"/>
    <col min="14613" max="14613" width="0" style="124" hidden="1" customWidth="1"/>
    <col min="14614" max="14614" width="15.42578125" style="124" customWidth="1"/>
    <col min="14615" max="14847" width="9.140625" style="124"/>
    <col min="14848" max="14848" width="42.140625" style="124" customWidth="1"/>
    <col min="14849" max="14849" width="11.5703125" style="124" bestFit="1" customWidth="1"/>
    <col min="14850" max="14852" width="12.85546875" style="124" bestFit="1" customWidth="1"/>
    <col min="14853" max="14853" width="11.5703125" style="124" bestFit="1" customWidth="1"/>
    <col min="14854" max="14854" width="12.85546875" style="124" bestFit="1" customWidth="1"/>
    <col min="14855" max="14857" width="11.5703125" style="124" bestFit="1" customWidth="1"/>
    <col min="14858" max="14858" width="12.85546875" style="124" bestFit="1" customWidth="1"/>
    <col min="14859" max="14859" width="42.140625" style="124" customWidth="1"/>
    <col min="14860" max="14865" width="12.85546875" style="124" bestFit="1" customWidth="1"/>
    <col min="14866" max="14868" width="14.28515625" style="124" bestFit="1" customWidth="1"/>
    <col min="14869" max="14869" width="0" style="124" hidden="1" customWidth="1"/>
    <col min="14870" max="14870" width="15.42578125" style="124" customWidth="1"/>
    <col min="14871" max="15103" width="9.140625" style="124"/>
    <col min="15104" max="15104" width="42.140625" style="124" customWidth="1"/>
    <col min="15105" max="15105" width="11.5703125" style="124" bestFit="1" customWidth="1"/>
    <col min="15106" max="15108" width="12.85546875" style="124" bestFit="1" customWidth="1"/>
    <col min="15109" max="15109" width="11.5703125" style="124" bestFit="1" customWidth="1"/>
    <col min="15110" max="15110" width="12.85546875" style="124" bestFit="1" customWidth="1"/>
    <col min="15111" max="15113" width="11.5703125" style="124" bestFit="1" customWidth="1"/>
    <col min="15114" max="15114" width="12.85546875" style="124" bestFit="1" customWidth="1"/>
    <col min="15115" max="15115" width="42.140625" style="124" customWidth="1"/>
    <col min="15116" max="15121" width="12.85546875" style="124" bestFit="1" customWidth="1"/>
    <col min="15122" max="15124" width="14.28515625" style="124" bestFit="1" customWidth="1"/>
    <col min="15125" max="15125" width="0" style="124" hidden="1" customWidth="1"/>
    <col min="15126" max="15126" width="15.42578125" style="124" customWidth="1"/>
    <col min="15127" max="15359" width="9.140625" style="124"/>
    <col min="15360" max="15360" width="42.140625" style="124" customWidth="1"/>
    <col min="15361" max="15361" width="11.5703125" style="124" bestFit="1" customWidth="1"/>
    <col min="15362" max="15364" width="12.85546875" style="124" bestFit="1" customWidth="1"/>
    <col min="15365" max="15365" width="11.5703125" style="124" bestFit="1" customWidth="1"/>
    <col min="15366" max="15366" width="12.85546875" style="124" bestFit="1" customWidth="1"/>
    <col min="15367" max="15369" width="11.5703125" style="124" bestFit="1" customWidth="1"/>
    <col min="15370" max="15370" width="12.85546875" style="124" bestFit="1" customWidth="1"/>
    <col min="15371" max="15371" width="42.140625" style="124" customWidth="1"/>
    <col min="15372" max="15377" width="12.85546875" style="124" bestFit="1" customWidth="1"/>
    <col min="15378" max="15380" width="14.28515625" style="124" bestFit="1" customWidth="1"/>
    <col min="15381" max="15381" width="0" style="124" hidden="1" customWidth="1"/>
    <col min="15382" max="15382" width="15.42578125" style="124" customWidth="1"/>
    <col min="15383" max="15615" width="9.140625" style="124"/>
    <col min="15616" max="15616" width="42.140625" style="124" customWidth="1"/>
    <col min="15617" max="15617" width="11.5703125" style="124" bestFit="1" customWidth="1"/>
    <col min="15618" max="15620" width="12.85546875" style="124" bestFit="1" customWidth="1"/>
    <col min="15621" max="15621" width="11.5703125" style="124" bestFit="1" customWidth="1"/>
    <col min="15622" max="15622" width="12.85546875" style="124" bestFit="1" customWidth="1"/>
    <col min="15623" max="15625" width="11.5703125" style="124" bestFit="1" customWidth="1"/>
    <col min="15626" max="15626" width="12.85546875" style="124" bestFit="1" customWidth="1"/>
    <col min="15627" max="15627" width="42.140625" style="124" customWidth="1"/>
    <col min="15628" max="15633" width="12.85546875" style="124" bestFit="1" customWidth="1"/>
    <col min="15634" max="15636" width="14.28515625" style="124" bestFit="1" customWidth="1"/>
    <col min="15637" max="15637" width="0" style="124" hidden="1" customWidth="1"/>
    <col min="15638" max="15638" width="15.42578125" style="124" customWidth="1"/>
    <col min="15639" max="15871" width="9.140625" style="124"/>
    <col min="15872" max="15872" width="42.140625" style="124" customWidth="1"/>
    <col min="15873" max="15873" width="11.5703125" style="124" bestFit="1" customWidth="1"/>
    <col min="15874" max="15876" width="12.85546875" style="124" bestFit="1" customWidth="1"/>
    <col min="15877" max="15877" width="11.5703125" style="124" bestFit="1" customWidth="1"/>
    <col min="15878" max="15878" width="12.85546875" style="124" bestFit="1" customWidth="1"/>
    <col min="15879" max="15881" width="11.5703125" style="124" bestFit="1" customWidth="1"/>
    <col min="15882" max="15882" width="12.85546875" style="124" bestFit="1" customWidth="1"/>
    <col min="15883" max="15883" width="42.140625" style="124" customWidth="1"/>
    <col min="15884" max="15889" width="12.85546875" style="124" bestFit="1" customWidth="1"/>
    <col min="15890" max="15892" width="14.28515625" style="124" bestFit="1" customWidth="1"/>
    <col min="15893" max="15893" width="0" style="124" hidden="1" customWidth="1"/>
    <col min="15894" max="15894" width="15.42578125" style="124" customWidth="1"/>
    <col min="15895" max="16127" width="9.140625" style="124"/>
    <col min="16128" max="16128" width="42.140625" style="124" customWidth="1"/>
    <col min="16129" max="16129" width="11.5703125" style="124" bestFit="1" customWidth="1"/>
    <col min="16130" max="16132" width="12.85546875" style="124" bestFit="1" customWidth="1"/>
    <col min="16133" max="16133" width="11.5703125" style="124" bestFit="1" customWidth="1"/>
    <col min="16134" max="16134" width="12.85546875" style="124" bestFit="1" customWidth="1"/>
    <col min="16135" max="16137" width="11.5703125" style="124" bestFit="1" customWidth="1"/>
    <col min="16138" max="16138" width="12.85546875" style="124" bestFit="1" customWidth="1"/>
    <col min="16139" max="16139" width="42.140625" style="124" customWidth="1"/>
    <col min="16140" max="16145" width="12.85546875" style="124" bestFit="1" customWidth="1"/>
    <col min="16146" max="16148" width="14.28515625" style="124" bestFit="1" customWidth="1"/>
    <col min="16149" max="16149" width="0" style="124" hidden="1" customWidth="1"/>
    <col min="16150" max="16150" width="15.42578125" style="124" customWidth="1"/>
    <col min="16151" max="16384" width="9.140625" style="124"/>
  </cols>
  <sheetData>
    <row r="1" spans="1:22" s="766" customFormat="1" ht="18" customHeight="1" thickBot="1">
      <c r="A1" s="751" t="s">
        <v>783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  <c r="N1" s="751"/>
      <c r="O1" s="751"/>
      <c r="P1" s="751"/>
      <c r="Q1" s="751"/>
      <c r="R1" s="751"/>
      <c r="S1" s="751"/>
    </row>
    <row r="2" spans="1:22" s="152" customFormat="1" ht="18" customHeight="1" thickBot="1">
      <c r="A2" s="770" t="s">
        <v>784</v>
      </c>
      <c r="B2" s="771">
        <v>1992</v>
      </c>
      <c r="C2" s="771">
        <v>1993</v>
      </c>
      <c r="D2" s="771">
        <v>1994</v>
      </c>
      <c r="E2" s="771">
        <v>1995</v>
      </c>
      <c r="F2" s="771">
        <v>1996</v>
      </c>
      <c r="G2" s="771">
        <v>1997</v>
      </c>
      <c r="H2" s="771">
        <v>1998</v>
      </c>
      <c r="I2" s="771">
        <v>1999</v>
      </c>
      <c r="J2" s="771">
        <v>2000</v>
      </c>
      <c r="K2" s="771">
        <v>2001</v>
      </c>
      <c r="L2" s="771">
        <v>2002</v>
      </c>
      <c r="M2" s="771">
        <v>2003</v>
      </c>
      <c r="N2" s="771">
        <v>2004</v>
      </c>
      <c r="O2" s="771">
        <v>2005</v>
      </c>
      <c r="P2" s="771">
        <v>2006</v>
      </c>
      <c r="Q2" s="771">
        <v>2007</v>
      </c>
      <c r="R2" s="772">
        <v>2008</v>
      </c>
      <c r="S2" s="772">
        <v>2009</v>
      </c>
      <c r="T2" s="772">
        <v>2010</v>
      </c>
      <c r="U2" s="452"/>
      <c r="V2" s="772">
        <v>2011</v>
      </c>
    </row>
    <row r="3" spans="1:22" s="152" customFormat="1" ht="18" customHeight="1">
      <c r="A3" s="767" t="s">
        <v>557</v>
      </c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</row>
    <row r="4" spans="1:22" s="152" customFormat="1" ht="18" customHeight="1">
      <c r="A4" s="495" t="s">
        <v>785</v>
      </c>
      <c r="B4" s="454">
        <v>286</v>
      </c>
      <c r="C4" s="454">
        <v>4446.5</v>
      </c>
      <c r="D4" s="454">
        <v>3655.3</v>
      </c>
      <c r="E4" s="454">
        <v>3634.2000000000003</v>
      </c>
      <c r="F4" s="454">
        <v>1672</v>
      </c>
      <c r="G4" s="454">
        <v>4886.8</v>
      </c>
      <c r="H4" s="454">
        <v>2680.8</v>
      </c>
      <c r="I4" s="454">
        <v>1571.4</v>
      </c>
      <c r="J4" s="454">
        <v>1464.3000000000002</v>
      </c>
      <c r="K4" s="454">
        <v>2156.6</v>
      </c>
      <c r="L4" s="454">
        <v>2838.8</v>
      </c>
      <c r="M4" s="454">
        <v>4627.5</v>
      </c>
      <c r="N4" s="454">
        <v>7146.9</v>
      </c>
      <c r="O4" s="454">
        <v>8576.1</v>
      </c>
      <c r="P4" s="454">
        <v>13514.099999999999</v>
      </c>
      <c r="Q4" s="454">
        <v>15279.026</v>
      </c>
      <c r="R4" s="454">
        <v>27757.3</v>
      </c>
      <c r="S4" s="454">
        <v>33012.299999999996</v>
      </c>
      <c r="T4" s="454">
        <v>27865.599999999999</v>
      </c>
      <c r="V4" s="454">
        <f>V5+V6+V7</f>
        <v>25123.200000000001</v>
      </c>
    </row>
    <row r="5" spans="1:22" s="152" customFormat="1" ht="18" customHeight="1">
      <c r="A5" s="482" t="s">
        <v>786</v>
      </c>
      <c r="B5" s="456">
        <v>40.04</v>
      </c>
      <c r="C5" s="456">
        <v>239.20400000000001</v>
      </c>
      <c r="D5" s="455">
        <v>271.19400000000002</v>
      </c>
      <c r="E5" s="455">
        <v>232.30200000000002</v>
      </c>
      <c r="F5" s="455">
        <v>153.91600000000003</v>
      </c>
      <c r="G5" s="455">
        <v>418.47400000000005</v>
      </c>
      <c r="H5" s="455">
        <v>367.61200000000008</v>
      </c>
      <c r="I5" s="456">
        <v>178.5</v>
      </c>
      <c r="J5" s="455">
        <v>203.26600000000002</v>
      </c>
      <c r="K5" s="455">
        <v>265.93</v>
      </c>
      <c r="L5" s="455">
        <v>237.45400000000001</v>
      </c>
      <c r="M5" s="455">
        <v>373.38</v>
      </c>
      <c r="N5" s="455">
        <v>656.81</v>
      </c>
      <c r="O5" s="455">
        <v>160.31399999999999</v>
      </c>
      <c r="P5" s="455">
        <v>590.89800000000002</v>
      </c>
      <c r="Q5" s="777">
        <v>98.2</v>
      </c>
      <c r="R5" s="456">
        <v>94.3</v>
      </c>
      <c r="S5" s="777">
        <v>109.9</v>
      </c>
      <c r="T5" s="777">
        <v>14</v>
      </c>
      <c r="V5" s="777">
        <v>14.1</v>
      </c>
    </row>
    <row r="6" spans="1:22" s="152" customFormat="1" ht="18" customHeight="1">
      <c r="A6" s="482" t="s">
        <v>787</v>
      </c>
      <c r="B6" s="455">
        <v>245.96</v>
      </c>
      <c r="C6" s="456">
        <v>1469.396</v>
      </c>
      <c r="D6" s="455">
        <v>1665.9059999999999</v>
      </c>
      <c r="E6" s="455">
        <v>1426.998</v>
      </c>
      <c r="F6" s="455">
        <v>945.48400000000004</v>
      </c>
      <c r="G6" s="455">
        <v>2570.6259999999997</v>
      </c>
      <c r="H6" s="455">
        <v>2258.1880000000001</v>
      </c>
      <c r="I6" s="456">
        <v>1096.5</v>
      </c>
      <c r="J6" s="455">
        <v>1248.634</v>
      </c>
      <c r="K6" s="455">
        <v>1633.57</v>
      </c>
      <c r="L6" s="455">
        <v>1458.646</v>
      </c>
      <c r="M6" s="455">
        <v>2293.62</v>
      </c>
      <c r="N6" s="455">
        <v>4034.69</v>
      </c>
      <c r="O6" s="455">
        <v>984.78599999999994</v>
      </c>
      <c r="P6" s="455">
        <v>3629.8019999999997</v>
      </c>
      <c r="Q6" s="777">
        <v>3721.9</v>
      </c>
      <c r="R6" s="456">
        <v>5871</v>
      </c>
      <c r="S6" s="777">
        <v>5254.3</v>
      </c>
      <c r="T6" s="777">
        <v>5807.6</v>
      </c>
      <c r="V6" s="777">
        <v>12785</v>
      </c>
    </row>
    <row r="7" spans="1:22" s="152" customFormat="1" ht="18" customHeight="1">
      <c r="A7" s="482" t="s">
        <v>788</v>
      </c>
      <c r="B7" s="455">
        <v>0</v>
      </c>
      <c r="C7" s="456">
        <v>2737.9</v>
      </c>
      <c r="D7" s="455">
        <v>1718.2</v>
      </c>
      <c r="E7" s="455">
        <v>1974.9</v>
      </c>
      <c r="F7" s="455">
        <v>572.6</v>
      </c>
      <c r="G7" s="455">
        <v>1897.7</v>
      </c>
      <c r="H7" s="455">
        <v>55</v>
      </c>
      <c r="I7" s="456">
        <v>296.39999999999998</v>
      </c>
      <c r="J7" s="455">
        <v>12.4</v>
      </c>
      <c r="K7" s="455">
        <v>257.10000000000002</v>
      </c>
      <c r="L7" s="455">
        <v>1142.7</v>
      </c>
      <c r="M7" s="455">
        <v>1960.5</v>
      </c>
      <c r="N7" s="455">
        <v>2455.4</v>
      </c>
      <c r="O7" s="455">
        <v>7431</v>
      </c>
      <c r="P7" s="455">
        <v>9293.4</v>
      </c>
      <c r="Q7" s="777">
        <v>11458.925999999999</v>
      </c>
      <c r="R7" s="456">
        <v>21792</v>
      </c>
      <c r="S7" s="777">
        <v>27648.1</v>
      </c>
      <c r="T7" s="777">
        <v>22044</v>
      </c>
      <c r="V7" s="777">
        <v>12324.1</v>
      </c>
    </row>
    <row r="8" spans="1:22" s="152" customFormat="1" ht="18" customHeight="1">
      <c r="A8" s="495" t="s">
        <v>789</v>
      </c>
      <c r="B8" s="454">
        <v>1512.8</v>
      </c>
      <c r="C8" s="454">
        <v>5634</v>
      </c>
      <c r="D8" s="454">
        <v>4787.7</v>
      </c>
      <c r="E8" s="454">
        <v>5079.1000000000004</v>
      </c>
      <c r="F8" s="454">
        <v>3967.5</v>
      </c>
      <c r="G8" s="454">
        <v>5517.1</v>
      </c>
      <c r="H8" s="454">
        <v>4114.8999999999996</v>
      </c>
      <c r="I8" s="454">
        <v>4347.5</v>
      </c>
      <c r="J8" s="454">
        <v>5270.9</v>
      </c>
      <c r="K8" s="454">
        <v>8608.6</v>
      </c>
      <c r="L8" s="454">
        <v>6291.4</v>
      </c>
      <c r="M8" s="454">
        <v>19111.7</v>
      </c>
      <c r="N8" s="454">
        <v>20050.400000000001</v>
      </c>
      <c r="O8" s="454">
        <v>22007.699999999997</v>
      </c>
      <c r="P8" s="454">
        <v>32601.9</v>
      </c>
      <c r="Q8" s="454">
        <v>39535.095000000001</v>
      </c>
      <c r="R8" s="454">
        <v>84830.1</v>
      </c>
      <c r="S8" s="454">
        <v>61088.2</v>
      </c>
      <c r="T8" s="454">
        <v>57769.599999999999</v>
      </c>
      <c r="V8" s="454">
        <f>V9+V10</f>
        <v>60163.5</v>
      </c>
    </row>
    <row r="9" spans="1:22" s="152" customFormat="1" ht="18" customHeight="1">
      <c r="A9" s="482" t="s">
        <v>790</v>
      </c>
      <c r="B9" s="455">
        <v>380.7</v>
      </c>
      <c r="C9" s="456">
        <v>1298.5</v>
      </c>
      <c r="D9" s="456">
        <v>1333.8</v>
      </c>
      <c r="E9" s="455">
        <v>1232.5999999999999</v>
      </c>
      <c r="F9" s="455">
        <v>1519.7</v>
      </c>
      <c r="G9" s="455">
        <v>1516.7</v>
      </c>
      <c r="H9" s="455">
        <v>643.29999999999995</v>
      </c>
      <c r="I9" s="456">
        <v>1608.2</v>
      </c>
      <c r="J9" s="455">
        <v>606.5</v>
      </c>
      <c r="K9" s="455">
        <v>1693</v>
      </c>
      <c r="L9" s="455">
        <v>2189.9</v>
      </c>
      <c r="M9" s="455">
        <v>4313.3</v>
      </c>
      <c r="N9" s="455">
        <v>5488.9</v>
      </c>
      <c r="O9" s="455">
        <v>5756.4</v>
      </c>
      <c r="P9" s="455">
        <v>8756.1</v>
      </c>
      <c r="Q9" s="777">
        <v>12755.959000000001</v>
      </c>
      <c r="R9" s="456">
        <v>34442.300000000003</v>
      </c>
      <c r="S9" s="777">
        <v>28742.6</v>
      </c>
      <c r="T9" s="777">
        <v>27123.3</v>
      </c>
      <c r="V9" s="777">
        <v>26806.799999999999</v>
      </c>
    </row>
    <row r="10" spans="1:22" s="152" customFormat="1" ht="18" customHeight="1">
      <c r="A10" s="482" t="s">
        <v>791</v>
      </c>
      <c r="B10" s="455">
        <v>1132.0999999999999</v>
      </c>
      <c r="C10" s="456">
        <v>4335.5</v>
      </c>
      <c r="D10" s="456">
        <v>3453.9</v>
      </c>
      <c r="E10" s="455">
        <v>3846.5</v>
      </c>
      <c r="F10" s="455">
        <v>2447.8000000000002</v>
      </c>
      <c r="G10" s="455">
        <v>4000.4</v>
      </c>
      <c r="H10" s="455">
        <v>3471.6</v>
      </c>
      <c r="I10" s="456">
        <v>2739.3</v>
      </c>
      <c r="J10" s="455">
        <v>4664.3999999999996</v>
      </c>
      <c r="K10" s="455">
        <v>6915.6</v>
      </c>
      <c r="L10" s="455">
        <v>4101.5</v>
      </c>
      <c r="M10" s="455">
        <v>14798.4</v>
      </c>
      <c r="N10" s="455">
        <v>14561.5</v>
      </c>
      <c r="O10" s="455">
        <v>16251.3</v>
      </c>
      <c r="P10" s="455">
        <v>23845.8</v>
      </c>
      <c r="Q10" s="777">
        <v>26779.135999999999</v>
      </c>
      <c r="R10" s="456">
        <v>50387.8</v>
      </c>
      <c r="S10" s="777">
        <v>32345.599999999999</v>
      </c>
      <c r="T10" s="777">
        <v>30646.3</v>
      </c>
      <c r="V10" s="777">
        <v>33356.699999999997</v>
      </c>
    </row>
    <row r="11" spans="1:22" s="152" customFormat="1" ht="18" customHeight="1">
      <c r="A11" s="482" t="s">
        <v>792</v>
      </c>
      <c r="B11" s="455">
        <v>0</v>
      </c>
      <c r="C11" s="778">
        <v>0</v>
      </c>
      <c r="D11" s="456">
        <v>0</v>
      </c>
      <c r="E11" s="455">
        <v>0</v>
      </c>
      <c r="F11" s="455">
        <v>0</v>
      </c>
      <c r="G11" s="455">
        <v>0</v>
      </c>
      <c r="H11" s="455">
        <v>0</v>
      </c>
      <c r="I11" s="456">
        <v>0</v>
      </c>
      <c r="J11" s="455">
        <v>0</v>
      </c>
      <c r="K11" s="455">
        <v>0</v>
      </c>
      <c r="L11" s="455">
        <v>0</v>
      </c>
      <c r="M11" s="455">
        <v>0</v>
      </c>
      <c r="N11" s="455">
        <v>0</v>
      </c>
      <c r="O11" s="455">
        <v>0</v>
      </c>
      <c r="P11" s="455">
        <v>0</v>
      </c>
      <c r="Q11" s="779">
        <v>0</v>
      </c>
      <c r="R11" s="779">
        <v>0</v>
      </c>
      <c r="S11" s="779"/>
      <c r="T11" s="779"/>
      <c r="V11" s="779"/>
    </row>
    <row r="12" spans="1:22" s="152" customFormat="1" ht="18" customHeight="1">
      <c r="A12" s="495" t="s">
        <v>793</v>
      </c>
      <c r="B12" s="457">
        <v>403.1</v>
      </c>
      <c r="C12" s="458">
        <v>1798.1</v>
      </c>
      <c r="D12" s="458">
        <v>1636.8</v>
      </c>
      <c r="E12" s="457">
        <v>1240</v>
      </c>
      <c r="F12" s="457">
        <v>2271.6999999999998</v>
      </c>
      <c r="G12" s="457">
        <v>1114.0999999999999</v>
      </c>
      <c r="H12" s="457">
        <v>401.5</v>
      </c>
      <c r="I12" s="458">
        <v>1134.3</v>
      </c>
      <c r="J12" s="457">
        <v>337.9</v>
      </c>
      <c r="K12" s="457">
        <v>1548</v>
      </c>
      <c r="L12" s="457">
        <v>1178.2</v>
      </c>
      <c r="M12" s="457">
        <v>3495.6</v>
      </c>
      <c r="N12" s="457">
        <v>4618.3999999999996</v>
      </c>
      <c r="O12" s="457">
        <v>4075.4</v>
      </c>
      <c r="P12" s="457">
        <v>3881.8</v>
      </c>
      <c r="Q12" s="780">
        <v>7302.9219999999996</v>
      </c>
      <c r="R12" s="458">
        <v>14711.5</v>
      </c>
      <c r="S12" s="780">
        <v>16442.5</v>
      </c>
      <c r="T12" s="780">
        <v>19099.900000000001</v>
      </c>
      <c r="V12" s="780">
        <v>19819.3</v>
      </c>
    </row>
    <row r="13" spans="1:22" s="152" customFormat="1" ht="18" customHeight="1">
      <c r="A13" s="768" t="s">
        <v>794</v>
      </c>
      <c r="B13" s="459">
        <v>244</v>
      </c>
      <c r="C13" s="465">
        <v>1507.2</v>
      </c>
      <c r="D13" s="465">
        <v>1581.1</v>
      </c>
      <c r="E13" s="459">
        <v>1312.6</v>
      </c>
      <c r="F13" s="459">
        <v>1029.0999999999999</v>
      </c>
      <c r="G13" s="459">
        <v>541.6</v>
      </c>
      <c r="H13" s="459">
        <v>1016.4</v>
      </c>
      <c r="I13" s="465">
        <v>1888.5</v>
      </c>
      <c r="J13" s="459">
        <v>798.2</v>
      </c>
      <c r="K13" s="459">
        <v>590.29999999999995</v>
      </c>
      <c r="L13" s="459">
        <v>1376.5</v>
      </c>
      <c r="M13" s="459">
        <v>2371.1999999999998</v>
      </c>
      <c r="N13" s="459">
        <v>2689</v>
      </c>
      <c r="O13" s="459">
        <v>2801.4</v>
      </c>
      <c r="P13" s="459">
        <v>4341.3</v>
      </c>
      <c r="Q13" s="465">
        <v>3687.6109999999999</v>
      </c>
      <c r="R13" s="460">
        <v>6881.2</v>
      </c>
      <c r="S13" s="465">
        <v>7593.4</v>
      </c>
      <c r="T13" s="465">
        <v>9046.5</v>
      </c>
      <c r="V13" s="465">
        <v>9814.7000000000007</v>
      </c>
    </row>
    <row r="14" spans="1:22" s="152" customFormat="1" ht="18" customHeight="1" thickBot="1">
      <c r="A14" s="769" t="s">
        <v>795</v>
      </c>
      <c r="B14" s="447">
        <v>2445.9</v>
      </c>
      <c r="C14" s="447">
        <v>13385.800000000001</v>
      </c>
      <c r="D14" s="447">
        <v>11660.9</v>
      </c>
      <c r="E14" s="447">
        <v>11265.900000000001</v>
      </c>
      <c r="F14" s="447">
        <v>8940.2999999999993</v>
      </c>
      <c r="G14" s="447">
        <v>12059.600000000002</v>
      </c>
      <c r="H14" s="447">
        <v>8213.6</v>
      </c>
      <c r="I14" s="447">
        <v>8941.7000000000007</v>
      </c>
      <c r="J14" s="447">
        <v>7871.2999999999993</v>
      </c>
      <c r="K14" s="447">
        <v>12903.5</v>
      </c>
      <c r="L14" s="447">
        <v>11684.900000000001</v>
      </c>
      <c r="M14" s="447">
        <v>29606</v>
      </c>
      <c r="N14" s="447">
        <v>34504.700000000004</v>
      </c>
      <c r="O14" s="447">
        <v>37460.6</v>
      </c>
      <c r="P14" s="447">
        <v>54339.100000000006</v>
      </c>
      <c r="Q14" s="447">
        <v>65804.653999999995</v>
      </c>
      <c r="R14" s="447">
        <v>134180.1</v>
      </c>
      <c r="S14" s="447">
        <v>118136.4</v>
      </c>
      <c r="T14" s="447">
        <v>113781.6</v>
      </c>
      <c r="U14" s="447">
        <v>0</v>
      </c>
      <c r="V14" s="447">
        <f>V4+V8+V12+V13</f>
        <v>114920.7</v>
      </c>
    </row>
    <row r="15" spans="1:22" s="152" customFormat="1" ht="18" customHeight="1" thickTop="1">
      <c r="A15" s="482"/>
      <c r="B15" s="455"/>
      <c r="C15" s="456"/>
      <c r="D15" s="455"/>
      <c r="E15" s="455"/>
      <c r="F15" s="455"/>
      <c r="G15" s="455"/>
      <c r="H15" s="455"/>
      <c r="I15" s="455"/>
      <c r="J15" s="455"/>
      <c r="K15" s="455"/>
      <c r="L15" s="455"/>
      <c r="M15" s="455"/>
      <c r="N15" s="455"/>
      <c r="O15" s="455"/>
      <c r="P15" s="455"/>
      <c r="Q15" s="777"/>
      <c r="R15" s="456"/>
      <c r="S15" s="456"/>
    </row>
    <row r="16" spans="1:22" s="152" customFormat="1" ht="18" customHeight="1" thickBot="1">
      <c r="A16" s="769" t="s">
        <v>796</v>
      </c>
      <c r="B16" s="461"/>
      <c r="C16" s="462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  <c r="Q16" s="462"/>
      <c r="R16" s="462"/>
      <c r="S16" s="462"/>
      <c r="T16" s="462"/>
      <c r="U16" s="462"/>
      <c r="V16" s="462"/>
    </row>
    <row r="17" spans="1:22" s="152" customFormat="1" ht="18" customHeight="1" thickTop="1">
      <c r="A17" s="495" t="s">
        <v>797</v>
      </c>
      <c r="B17" s="780">
        <v>576.6</v>
      </c>
      <c r="C17" s="780">
        <v>2668.2</v>
      </c>
      <c r="D17" s="780">
        <v>2111.6</v>
      </c>
      <c r="E17" s="780">
        <v>1178.8</v>
      </c>
      <c r="F17" s="780">
        <v>2137.1</v>
      </c>
      <c r="G17" s="780">
        <v>2688.5</v>
      </c>
      <c r="H17" s="780">
        <v>1951.1</v>
      </c>
      <c r="I17" s="780">
        <v>1249.5</v>
      </c>
      <c r="J17" s="780">
        <v>1830.6</v>
      </c>
      <c r="K17" s="780">
        <v>2677.2</v>
      </c>
      <c r="L17" s="780">
        <v>2388.7999999999997</v>
      </c>
      <c r="M17" s="780">
        <v>6361.4</v>
      </c>
      <c r="N17" s="780">
        <v>7758.2</v>
      </c>
      <c r="O17" s="780">
        <v>9567.6</v>
      </c>
      <c r="P17" s="780">
        <v>11371.4</v>
      </c>
      <c r="Q17" s="780">
        <v>14856.786999999998</v>
      </c>
      <c r="R17" s="780">
        <v>25201.5</v>
      </c>
      <c r="S17" s="780">
        <v>11984.8</v>
      </c>
      <c r="T17" s="780">
        <v>10216.100000000002</v>
      </c>
      <c r="U17" s="780"/>
      <c r="V17" s="780">
        <f>V18+V19</f>
        <v>10996</v>
      </c>
    </row>
    <row r="18" spans="1:22" s="152" customFormat="1" ht="18" customHeight="1">
      <c r="A18" s="482" t="s">
        <v>798</v>
      </c>
      <c r="B18" s="455">
        <v>554.9</v>
      </c>
      <c r="C18" s="456">
        <v>2668.2</v>
      </c>
      <c r="D18" s="455">
        <v>2111.6</v>
      </c>
      <c r="E18" s="455">
        <v>1178.8</v>
      </c>
      <c r="F18" s="455">
        <v>2137.1</v>
      </c>
      <c r="G18" s="455">
        <v>2688.5</v>
      </c>
      <c r="H18" s="455">
        <v>1951.1</v>
      </c>
      <c r="I18" s="456">
        <v>1249.5</v>
      </c>
      <c r="J18" s="455">
        <v>1830.6</v>
      </c>
      <c r="K18" s="455">
        <v>2677.2</v>
      </c>
      <c r="L18" s="455">
        <v>2391.1999999999998</v>
      </c>
      <c r="M18" s="455">
        <v>6361.4</v>
      </c>
      <c r="N18" s="455">
        <v>7920</v>
      </c>
      <c r="O18" s="455">
        <v>8390.4</v>
      </c>
      <c r="P18" s="455">
        <v>11185.6</v>
      </c>
      <c r="Q18" s="777">
        <v>7435.75</v>
      </c>
      <c r="R18" s="456">
        <v>13253.6</v>
      </c>
      <c r="S18" s="456">
        <v>17093.599999999999</v>
      </c>
      <c r="T18" s="456">
        <v>19542.400000000001</v>
      </c>
      <c r="U18" s="456"/>
      <c r="V18" s="456">
        <v>20002.3</v>
      </c>
    </row>
    <row r="19" spans="1:22" s="152" customFormat="1" ht="18" customHeight="1">
      <c r="A19" s="482" t="s">
        <v>746</v>
      </c>
      <c r="B19" s="455">
        <v>21.7</v>
      </c>
      <c r="C19" s="456">
        <v>0</v>
      </c>
      <c r="D19" s="455">
        <v>0</v>
      </c>
      <c r="E19" s="455">
        <v>0</v>
      </c>
      <c r="F19" s="455">
        <v>0</v>
      </c>
      <c r="G19" s="455">
        <v>0</v>
      </c>
      <c r="H19" s="455">
        <v>0</v>
      </c>
      <c r="I19" s="456">
        <v>0</v>
      </c>
      <c r="J19" s="455">
        <v>0</v>
      </c>
      <c r="K19" s="455">
        <v>0</v>
      </c>
      <c r="L19" s="463">
        <v>-2.4</v>
      </c>
      <c r="M19" s="463">
        <v>0</v>
      </c>
      <c r="N19" s="463">
        <v>-161.80000000000001</v>
      </c>
      <c r="O19" s="455">
        <v>1177.2</v>
      </c>
      <c r="P19" s="455">
        <v>185.8</v>
      </c>
      <c r="Q19" s="777">
        <v>7132.6030000000001</v>
      </c>
      <c r="R19" s="456">
        <v>11947.9</v>
      </c>
      <c r="S19" s="464">
        <v>-5108.8</v>
      </c>
      <c r="T19" s="464">
        <v>-9326.2999999999993</v>
      </c>
      <c r="U19" s="464"/>
      <c r="V19" s="464">
        <v>-9006.2999999999993</v>
      </c>
    </row>
    <row r="20" spans="1:22" s="152" customFormat="1" ht="18" customHeight="1">
      <c r="A20" s="482" t="s">
        <v>799</v>
      </c>
      <c r="B20" s="455">
        <v>0</v>
      </c>
      <c r="C20" s="456">
        <v>0</v>
      </c>
      <c r="D20" s="455">
        <v>0</v>
      </c>
      <c r="E20" s="455">
        <v>0</v>
      </c>
      <c r="F20" s="455">
        <v>0</v>
      </c>
      <c r="G20" s="455">
        <v>0</v>
      </c>
      <c r="H20" s="455">
        <v>0</v>
      </c>
      <c r="I20" s="456">
        <v>0</v>
      </c>
      <c r="J20" s="455">
        <v>0</v>
      </c>
      <c r="K20" s="455">
        <v>0</v>
      </c>
      <c r="L20" s="455">
        <v>0</v>
      </c>
      <c r="M20" s="455">
        <v>0</v>
      </c>
      <c r="N20" s="455">
        <v>0</v>
      </c>
      <c r="O20" s="455">
        <v>0</v>
      </c>
      <c r="P20" s="455">
        <v>0</v>
      </c>
      <c r="Q20" s="777">
        <v>288.43400000000003</v>
      </c>
      <c r="R20" s="456">
        <v>0</v>
      </c>
      <c r="S20" s="456">
        <v>0</v>
      </c>
      <c r="T20" s="456"/>
      <c r="U20" s="456"/>
      <c r="V20" s="456"/>
    </row>
    <row r="21" spans="1:22" s="152" customFormat="1" ht="18" customHeight="1">
      <c r="A21" s="495" t="s">
        <v>800</v>
      </c>
      <c r="B21" s="457">
        <v>0</v>
      </c>
      <c r="C21" s="458">
        <v>1592.2</v>
      </c>
      <c r="D21" s="458">
        <v>1434.7</v>
      </c>
      <c r="E21" s="457">
        <v>1239</v>
      </c>
      <c r="F21" s="457">
        <v>351.4</v>
      </c>
      <c r="G21" s="457">
        <v>98.9</v>
      </c>
      <c r="H21" s="457">
        <v>159.19999999999999</v>
      </c>
      <c r="I21" s="458">
        <v>251.3</v>
      </c>
      <c r="J21" s="457">
        <v>130.80000000000001</v>
      </c>
      <c r="K21" s="457">
        <v>51.9</v>
      </c>
      <c r="L21" s="457">
        <v>69.900000000000006</v>
      </c>
      <c r="M21" s="457">
        <v>25.2</v>
      </c>
      <c r="N21" s="457">
        <v>145.1</v>
      </c>
      <c r="O21" s="457">
        <v>0</v>
      </c>
      <c r="P21" s="457">
        <v>127.4</v>
      </c>
      <c r="Q21" s="458">
        <v>0</v>
      </c>
      <c r="R21" s="456">
        <v>0</v>
      </c>
      <c r="S21" s="456">
        <v>0</v>
      </c>
      <c r="T21" s="456"/>
      <c r="U21" s="456"/>
      <c r="V21" s="456"/>
    </row>
    <row r="22" spans="1:22" s="152" customFormat="1" ht="18" customHeight="1">
      <c r="A22" s="495" t="s">
        <v>801</v>
      </c>
      <c r="B22" s="457">
        <v>0</v>
      </c>
      <c r="C22" s="458">
        <v>0</v>
      </c>
      <c r="D22" s="457">
        <v>0</v>
      </c>
      <c r="E22" s="457">
        <v>0</v>
      </c>
      <c r="F22" s="457">
        <v>0</v>
      </c>
      <c r="G22" s="457">
        <v>0</v>
      </c>
      <c r="H22" s="457">
        <v>0</v>
      </c>
      <c r="I22" s="458">
        <v>0</v>
      </c>
      <c r="J22" s="457">
        <v>0</v>
      </c>
      <c r="K22" s="457">
        <v>0</v>
      </c>
      <c r="L22" s="457">
        <v>0</v>
      </c>
      <c r="M22" s="457">
        <v>0</v>
      </c>
      <c r="N22" s="457">
        <v>0</v>
      </c>
      <c r="O22" s="457">
        <v>0</v>
      </c>
      <c r="P22" s="457">
        <v>0</v>
      </c>
      <c r="Q22" s="458">
        <v>156.74100000000001</v>
      </c>
      <c r="R22" s="458">
        <v>7108.9</v>
      </c>
      <c r="S22" s="458">
        <v>8197.7999999999993</v>
      </c>
      <c r="T22" s="458">
        <v>8351.2999999999993</v>
      </c>
      <c r="U22" s="458"/>
      <c r="V22" s="458">
        <v>8330.2999999999993</v>
      </c>
    </row>
    <row r="23" spans="1:22" s="152" customFormat="1" ht="18" customHeight="1">
      <c r="A23" s="495" t="s">
        <v>802</v>
      </c>
      <c r="B23" s="458">
        <v>1292</v>
      </c>
      <c r="C23" s="458">
        <v>6969.9</v>
      </c>
      <c r="D23" s="457">
        <v>5449.8</v>
      </c>
      <c r="E23" s="457">
        <v>6819</v>
      </c>
      <c r="F23" s="457">
        <v>4846.7</v>
      </c>
      <c r="G23" s="457">
        <v>7744.4</v>
      </c>
      <c r="H23" s="457">
        <v>5172.2</v>
      </c>
      <c r="I23" s="458">
        <v>5111.2</v>
      </c>
      <c r="J23" s="457">
        <v>4856.1000000000004</v>
      </c>
      <c r="K23" s="457">
        <v>8195.9</v>
      </c>
      <c r="L23" s="457">
        <v>7403.4</v>
      </c>
      <c r="M23" s="457">
        <v>19616.599999999999</v>
      </c>
      <c r="N23" s="457">
        <v>21394.2</v>
      </c>
      <c r="O23" s="457">
        <v>22797.5</v>
      </c>
      <c r="P23" s="457">
        <v>34647.1</v>
      </c>
      <c r="Q23" s="458">
        <v>39948.464</v>
      </c>
      <c r="R23" s="458">
        <v>83132.899999999994</v>
      </c>
      <c r="S23" s="458">
        <v>87698.7</v>
      </c>
      <c r="T23" s="458">
        <v>81232.100000000006</v>
      </c>
      <c r="U23" s="458"/>
      <c r="V23" s="458">
        <v>78552.100000000006</v>
      </c>
    </row>
    <row r="24" spans="1:22" s="152" customFormat="1" ht="18" customHeight="1" thickBot="1">
      <c r="A24" s="495" t="s">
        <v>803</v>
      </c>
      <c r="B24" s="457">
        <v>577.29999999999995</v>
      </c>
      <c r="C24" s="458">
        <v>2155.5</v>
      </c>
      <c r="D24" s="457">
        <v>2664.8</v>
      </c>
      <c r="E24" s="457">
        <v>2029.1</v>
      </c>
      <c r="F24" s="457">
        <v>1605.1</v>
      </c>
      <c r="G24" s="457">
        <v>1527.8</v>
      </c>
      <c r="H24" s="457">
        <v>931.1</v>
      </c>
      <c r="I24" s="458">
        <v>2329.7000000000003</v>
      </c>
      <c r="J24" s="457">
        <v>1053.8</v>
      </c>
      <c r="K24" s="457">
        <v>1978.5</v>
      </c>
      <c r="L24" s="457">
        <v>1822.8</v>
      </c>
      <c r="M24" s="457">
        <v>3602.8</v>
      </c>
      <c r="N24" s="457">
        <v>5207.2</v>
      </c>
      <c r="O24" s="457">
        <v>5095.5</v>
      </c>
      <c r="P24" s="457">
        <v>8193.2000000000007</v>
      </c>
      <c r="Q24" s="458">
        <v>10842.7</v>
      </c>
      <c r="R24" s="458">
        <v>18736.8</v>
      </c>
      <c r="S24" s="458">
        <v>10255.1</v>
      </c>
      <c r="T24" s="458">
        <v>13982.1</v>
      </c>
      <c r="U24" s="458"/>
      <c r="V24" s="458">
        <v>17042.3</v>
      </c>
    </row>
    <row r="25" spans="1:22" s="152" customFormat="1" ht="18" customHeight="1" thickBot="1">
      <c r="A25" s="773" t="s">
        <v>804</v>
      </c>
      <c r="B25" s="781">
        <v>2445.8999999999996</v>
      </c>
      <c r="C25" s="781">
        <v>13385.8</v>
      </c>
      <c r="D25" s="781">
        <v>11660.900000000001</v>
      </c>
      <c r="E25" s="781">
        <v>11265.9</v>
      </c>
      <c r="F25" s="781">
        <v>8940.2999999999993</v>
      </c>
      <c r="G25" s="781">
        <v>12059.599999999999</v>
      </c>
      <c r="H25" s="781">
        <v>8213.6</v>
      </c>
      <c r="I25" s="781">
        <v>8941.7000000000007</v>
      </c>
      <c r="J25" s="781">
        <v>7871.3</v>
      </c>
      <c r="K25" s="781">
        <v>12903.5</v>
      </c>
      <c r="L25" s="781">
        <v>11684.899999999998</v>
      </c>
      <c r="M25" s="781">
        <v>29605.999999999996</v>
      </c>
      <c r="N25" s="781">
        <v>34504.699999999997</v>
      </c>
      <c r="O25" s="781">
        <v>37460.6</v>
      </c>
      <c r="P25" s="781">
        <v>54339.099999999991</v>
      </c>
      <c r="Q25" s="781">
        <v>65804.691999999995</v>
      </c>
      <c r="R25" s="781">
        <v>134180.09999999998</v>
      </c>
      <c r="S25" s="781">
        <v>118136.4</v>
      </c>
      <c r="T25" s="781">
        <v>113781.6</v>
      </c>
      <c r="U25" s="781"/>
      <c r="V25" s="781">
        <f>V17+V22+V23+V24</f>
        <v>114920.70000000001</v>
      </c>
    </row>
    <row r="26" spans="1:22" s="776" customFormat="1" ht="18" customHeight="1">
      <c r="A26" s="774" t="s">
        <v>58</v>
      </c>
      <c r="B26" s="782"/>
      <c r="C26" s="782"/>
      <c r="D26" s="782"/>
      <c r="E26" s="782"/>
      <c r="F26" s="782"/>
      <c r="G26" s="782"/>
      <c r="H26" s="782"/>
      <c r="I26" s="782"/>
      <c r="J26" s="782"/>
      <c r="K26" s="782"/>
      <c r="L26" s="782"/>
      <c r="M26" s="782"/>
      <c r="N26" s="782"/>
      <c r="O26" s="782"/>
      <c r="P26" s="782"/>
      <c r="Q26" s="782"/>
      <c r="R26" s="775"/>
      <c r="S26" s="775"/>
    </row>
    <row r="27" spans="1:22" ht="34.5" customHeight="1">
      <c r="A27" s="466"/>
      <c r="B27" s="467"/>
      <c r="C27" s="467"/>
      <c r="D27" s="467"/>
      <c r="E27" s="467"/>
      <c r="F27" s="467"/>
      <c r="G27" s="467"/>
      <c r="H27" s="467"/>
      <c r="I27" s="467"/>
      <c r="J27" s="467"/>
      <c r="K27" s="467"/>
      <c r="L27" s="467"/>
      <c r="M27" s="467"/>
      <c r="N27" s="467"/>
      <c r="O27" s="467"/>
      <c r="P27" s="467"/>
      <c r="Q27" s="467"/>
      <c r="R27" s="468"/>
      <c r="S27" s="468"/>
    </row>
    <row r="28" spans="1:22" ht="23.25" customHeight="1">
      <c r="A28" s="185"/>
    </row>
    <row r="29" spans="1:22" ht="27" customHeight="1">
      <c r="A29" s="185"/>
    </row>
    <row r="45" spans="1:3">
      <c r="A45" s="124">
        <v>73232.399999999994</v>
      </c>
      <c r="C45" s="124" t="e">
        <v>#REF!</v>
      </c>
    </row>
    <row r="46" spans="1:3">
      <c r="A46" s="124">
        <v>1622880.6</v>
      </c>
    </row>
    <row r="47" spans="1:3">
      <c r="A47" s="124">
        <v>1696113</v>
      </c>
    </row>
    <row r="48" spans="1:3">
      <c r="C48" s="124" t="e">
        <v>#REF!</v>
      </c>
    </row>
    <row r="49" spans="1:3">
      <c r="A49" s="124">
        <v>446760.6</v>
      </c>
    </row>
    <row r="50" spans="1:3">
      <c r="A50" s="124">
        <v>1452734</v>
      </c>
    </row>
    <row r="51" spans="1:3">
      <c r="A51" s="124">
        <v>1899494.6</v>
      </c>
      <c r="C51" s="124">
        <v>40.040000000000006</v>
      </c>
    </row>
    <row r="52" spans="1:3">
      <c r="C52" s="124">
        <v>245.96</v>
      </c>
    </row>
    <row r="53" spans="1:3">
      <c r="C53" s="124">
        <v>286</v>
      </c>
    </row>
  </sheetData>
  <pageMargins left="0.93" right="0.32" top="1.03" bottom="0.75" header="0.55000000000000004" footer="0"/>
  <pageSetup paperSize="9" scale="44" fitToWidth="2" fitToHeight="2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74"/>
  <sheetViews>
    <sheetView view="pageBreakPreview" zoomScaleNormal="75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/>
  <cols>
    <col min="1" max="1" width="51.5703125" style="475" customWidth="1"/>
    <col min="2" max="11" width="9.28515625" style="475" customWidth="1"/>
    <col min="12" max="12" width="51.5703125" style="475" customWidth="1"/>
    <col min="13" max="24" width="7.85546875" style="475" customWidth="1"/>
    <col min="25" max="256" width="9.140625" style="475"/>
    <col min="257" max="257" width="48.85546875" style="475" customWidth="1"/>
    <col min="258" max="260" width="6.42578125" style="475" bestFit="1" customWidth="1"/>
    <col min="261" max="267" width="7.7109375" style="475" bestFit="1" customWidth="1"/>
    <col min="268" max="268" width="48.85546875" style="475" customWidth="1"/>
    <col min="269" max="269" width="7.7109375" style="475" bestFit="1" customWidth="1"/>
    <col min="270" max="280" width="6.42578125" style="475" bestFit="1" customWidth="1"/>
    <col min="281" max="512" width="9.140625" style="475"/>
    <col min="513" max="513" width="48.85546875" style="475" customWidth="1"/>
    <col min="514" max="516" width="6.42578125" style="475" bestFit="1" customWidth="1"/>
    <col min="517" max="523" width="7.7109375" style="475" bestFit="1" customWidth="1"/>
    <col min="524" max="524" width="48.85546875" style="475" customWidth="1"/>
    <col min="525" max="525" width="7.7109375" style="475" bestFit="1" customWidth="1"/>
    <col min="526" max="536" width="6.42578125" style="475" bestFit="1" customWidth="1"/>
    <col min="537" max="768" width="9.140625" style="475"/>
    <col min="769" max="769" width="48.85546875" style="475" customWidth="1"/>
    <col min="770" max="772" width="6.42578125" style="475" bestFit="1" customWidth="1"/>
    <col min="773" max="779" width="7.7109375" style="475" bestFit="1" customWidth="1"/>
    <col min="780" max="780" width="48.85546875" style="475" customWidth="1"/>
    <col min="781" max="781" width="7.7109375" style="475" bestFit="1" customWidth="1"/>
    <col min="782" max="792" width="6.42578125" style="475" bestFit="1" customWidth="1"/>
    <col min="793" max="1024" width="9.140625" style="475"/>
    <col min="1025" max="1025" width="48.85546875" style="475" customWidth="1"/>
    <col min="1026" max="1028" width="6.42578125" style="475" bestFit="1" customWidth="1"/>
    <col min="1029" max="1035" width="7.7109375" style="475" bestFit="1" customWidth="1"/>
    <col min="1036" max="1036" width="48.85546875" style="475" customWidth="1"/>
    <col min="1037" max="1037" width="7.7109375" style="475" bestFit="1" customWidth="1"/>
    <col min="1038" max="1048" width="6.42578125" style="475" bestFit="1" customWidth="1"/>
    <col min="1049" max="1280" width="9.140625" style="475"/>
    <col min="1281" max="1281" width="48.85546875" style="475" customWidth="1"/>
    <col min="1282" max="1284" width="6.42578125" style="475" bestFit="1" customWidth="1"/>
    <col min="1285" max="1291" width="7.7109375" style="475" bestFit="1" customWidth="1"/>
    <col min="1292" max="1292" width="48.85546875" style="475" customWidth="1"/>
    <col min="1293" max="1293" width="7.7109375" style="475" bestFit="1" customWidth="1"/>
    <col min="1294" max="1304" width="6.42578125" style="475" bestFit="1" customWidth="1"/>
    <col min="1305" max="1536" width="9.140625" style="475"/>
    <col min="1537" max="1537" width="48.85546875" style="475" customWidth="1"/>
    <col min="1538" max="1540" width="6.42578125" style="475" bestFit="1" customWidth="1"/>
    <col min="1541" max="1547" width="7.7109375" style="475" bestFit="1" customWidth="1"/>
    <col min="1548" max="1548" width="48.85546875" style="475" customWidth="1"/>
    <col min="1549" max="1549" width="7.7109375" style="475" bestFit="1" customWidth="1"/>
    <col min="1550" max="1560" width="6.42578125" style="475" bestFit="1" customWidth="1"/>
    <col min="1561" max="1792" width="9.140625" style="475"/>
    <col min="1793" max="1793" width="48.85546875" style="475" customWidth="1"/>
    <col min="1794" max="1796" width="6.42578125" style="475" bestFit="1" customWidth="1"/>
    <col min="1797" max="1803" width="7.7109375" style="475" bestFit="1" customWidth="1"/>
    <col min="1804" max="1804" width="48.85546875" style="475" customWidth="1"/>
    <col min="1805" max="1805" width="7.7109375" style="475" bestFit="1" customWidth="1"/>
    <col min="1806" max="1816" width="6.42578125" style="475" bestFit="1" customWidth="1"/>
    <col min="1817" max="2048" width="9.140625" style="475"/>
    <col min="2049" max="2049" width="48.85546875" style="475" customWidth="1"/>
    <col min="2050" max="2052" width="6.42578125" style="475" bestFit="1" customWidth="1"/>
    <col min="2053" max="2059" width="7.7109375" style="475" bestFit="1" customWidth="1"/>
    <col min="2060" max="2060" width="48.85546875" style="475" customWidth="1"/>
    <col min="2061" max="2061" width="7.7109375" style="475" bestFit="1" customWidth="1"/>
    <col min="2062" max="2072" width="6.42578125" style="475" bestFit="1" customWidth="1"/>
    <col min="2073" max="2304" width="9.140625" style="475"/>
    <col min="2305" max="2305" width="48.85546875" style="475" customWidth="1"/>
    <col min="2306" max="2308" width="6.42578125" style="475" bestFit="1" customWidth="1"/>
    <col min="2309" max="2315" width="7.7109375" style="475" bestFit="1" customWidth="1"/>
    <col min="2316" max="2316" width="48.85546875" style="475" customWidth="1"/>
    <col min="2317" max="2317" width="7.7109375" style="475" bestFit="1" customWidth="1"/>
    <col min="2318" max="2328" width="6.42578125" style="475" bestFit="1" customWidth="1"/>
    <col min="2329" max="2560" width="9.140625" style="475"/>
    <col min="2561" max="2561" width="48.85546875" style="475" customWidth="1"/>
    <col min="2562" max="2564" width="6.42578125" style="475" bestFit="1" customWidth="1"/>
    <col min="2565" max="2571" width="7.7109375" style="475" bestFit="1" customWidth="1"/>
    <col min="2572" max="2572" width="48.85546875" style="475" customWidth="1"/>
    <col min="2573" max="2573" width="7.7109375" style="475" bestFit="1" customWidth="1"/>
    <col min="2574" max="2584" width="6.42578125" style="475" bestFit="1" customWidth="1"/>
    <col min="2585" max="2816" width="9.140625" style="475"/>
    <col min="2817" max="2817" width="48.85546875" style="475" customWidth="1"/>
    <col min="2818" max="2820" width="6.42578125" style="475" bestFit="1" customWidth="1"/>
    <col min="2821" max="2827" width="7.7109375" style="475" bestFit="1" customWidth="1"/>
    <col min="2828" max="2828" width="48.85546875" style="475" customWidth="1"/>
    <col min="2829" max="2829" width="7.7109375" style="475" bestFit="1" customWidth="1"/>
    <col min="2830" max="2840" width="6.42578125" style="475" bestFit="1" customWidth="1"/>
    <col min="2841" max="3072" width="9.140625" style="475"/>
    <col min="3073" max="3073" width="48.85546875" style="475" customWidth="1"/>
    <col min="3074" max="3076" width="6.42578125" style="475" bestFit="1" customWidth="1"/>
    <col min="3077" max="3083" width="7.7109375" style="475" bestFit="1" customWidth="1"/>
    <col min="3084" max="3084" width="48.85546875" style="475" customWidth="1"/>
    <col min="3085" max="3085" width="7.7109375" style="475" bestFit="1" customWidth="1"/>
    <col min="3086" max="3096" width="6.42578125" style="475" bestFit="1" customWidth="1"/>
    <col min="3097" max="3328" width="9.140625" style="475"/>
    <col min="3329" max="3329" width="48.85546875" style="475" customWidth="1"/>
    <col min="3330" max="3332" width="6.42578125" style="475" bestFit="1" customWidth="1"/>
    <col min="3333" max="3339" width="7.7109375" style="475" bestFit="1" customWidth="1"/>
    <col min="3340" max="3340" width="48.85546875" style="475" customWidth="1"/>
    <col min="3341" max="3341" width="7.7109375" style="475" bestFit="1" customWidth="1"/>
    <col min="3342" max="3352" width="6.42578125" style="475" bestFit="1" customWidth="1"/>
    <col min="3353" max="3584" width="9.140625" style="475"/>
    <col min="3585" max="3585" width="48.85546875" style="475" customWidth="1"/>
    <col min="3586" max="3588" width="6.42578125" style="475" bestFit="1" customWidth="1"/>
    <col min="3589" max="3595" width="7.7109375" style="475" bestFit="1" customWidth="1"/>
    <col min="3596" max="3596" width="48.85546875" style="475" customWidth="1"/>
    <col min="3597" max="3597" width="7.7109375" style="475" bestFit="1" customWidth="1"/>
    <col min="3598" max="3608" width="6.42578125" style="475" bestFit="1" customWidth="1"/>
    <col min="3609" max="3840" width="9.140625" style="475"/>
    <col min="3841" max="3841" width="48.85546875" style="475" customWidth="1"/>
    <col min="3842" max="3844" width="6.42578125" style="475" bestFit="1" customWidth="1"/>
    <col min="3845" max="3851" width="7.7109375" style="475" bestFit="1" customWidth="1"/>
    <col min="3852" max="3852" width="48.85546875" style="475" customWidth="1"/>
    <col min="3853" max="3853" width="7.7109375" style="475" bestFit="1" customWidth="1"/>
    <col min="3854" max="3864" width="6.42578125" style="475" bestFit="1" customWidth="1"/>
    <col min="3865" max="4096" width="9.140625" style="475"/>
    <col min="4097" max="4097" width="48.85546875" style="475" customWidth="1"/>
    <col min="4098" max="4100" width="6.42578125" style="475" bestFit="1" customWidth="1"/>
    <col min="4101" max="4107" width="7.7109375" style="475" bestFit="1" customWidth="1"/>
    <col min="4108" max="4108" width="48.85546875" style="475" customWidth="1"/>
    <col min="4109" max="4109" width="7.7109375" style="475" bestFit="1" customWidth="1"/>
    <col min="4110" max="4120" width="6.42578125" style="475" bestFit="1" customWidth="1"/>
    <col min="4121" max="4352" width="9.140625" style="475"/>
    <col min="4353" max="4353" width="48.85546875" style="475" customWidth="1"/>
    <col min="4354" max="4356" width="6.42578125" style="475" bestFit="1" customWidth="1"/>
    <col min="4357" max="4363" width="7.7109375" style="475" bestFit="1" customWidth="1"/>
    <col min="4364" max="4364" width="48.85546875" style="475" customWidth="1"/>
    <col min="4365" max="4365" width="7.7109375" style="475" bestFit="1" customWidth="1"/>
    <col min="4366" max="4376" width="6.42578125" style="475" bestFit="1" customWidth="1"/>
    <col min="4377" max="4608" width="9.140625" style="475"/>
    <col min="4609" max="4609" width="48.85546875" style="475" customWidth="1"/>
    <col min="4610" max="4612" width="6.42578125" style="475" bestFit="1" customWidth="1"/>
    <col min="4613" max="4619" width="7.7109375" style="475" bestFit="1" customWidth="1"/>
    <col min="4620" max="4620" width="48.85546875" style="475" customWidth="1"/>
    <col min="4621" max="4621" width="7.7109375" style="475" bestFit="1" customWidth="1"/>
    <col min="4622" max="4632" width="6.42578125" style="475" bestFit="1" customWidth="1"/>
    <col min="4633" max="4864" width="9.140625" style="475"/>
    <col min="4865" max="4865" width="48.85546875" style="475" customWidth="1"/>
    <col min="4866" max="4868" width="6.42578125" style="475" bestFit="1" customWidth="1"/>
    <col min="4869" max="4875" width="7.7109375" style="475" bestFit="1" customWidth="1"/>
    <col min="4876" max="4876" width="48.85546875" style="475" customWidth="1"/>
    <col min="4877" max="4877" width="7.7109375" style="475" bestFit="1" customWidth="1"/>
    <col min="4878" max="4888" width="6.42578125" style="475" bestFit="1" customWidth="1"/>
    <col min="4889" max="5120" width="9.140625" style="475"/>
    <col min="5121" max="5121" width="48.85546875" style="475" customWidth="1"/>
    <col min="5122" max="5124" width="6.42578125" style="475" bestFit="1" customWidth="1"/>
    <col min="5125" max="5131" width="7.7109375" style="475" bestFit="1" customWidth="1"/>
    <col min="5132" max="5132" width="48.85546875" style="475" customWidth="1"/>
    <col min="5133" max="5133" width="7.7109375" style="475" bestFit="1" customWidth="1"/>
    <col min="5134" max="5144" width="6.42578125" style="475" bestFit="1" customWidth="1"/>
    <col min="5145" max="5376" width="9.140625" style="475"/>
    <col min="5377" max="5377" width="48.85546875" style="475" customWidth="1"/>
    <col min="5378" max="5380" width="6.42578125" style="475" bestFit="1" customWidth="1"/>
    <col min="5381" max="5387" width="7.7109375" style="475" bestFit="1" customWidth="1"/>
    <col min="5388" max="5388" width="48.85546875" style="475" customWidth="1"/>
    <col min="5389" max="5389" width="7.7109375" style="475" bestFit="1" customWidth="1"/>
    <col min="5390" max="5400" width="6.42578125" style="475" bestFit="1" customWidth="1"/>
    <col min="5401" max="5632" width="9.140625" style="475"/>
    <col min="5633" max="5633" width="48.85546875" style="475" customWidth="1"/>
    <col min="5634" max="5636" width="6.42578125" style="475" bestFit="1" customWidth="1"/>
    <col min="5637" max="5643" width="7.7109375" style="475" bestFit="1" customWidth="1"/>
    <col min="5644" max="5644" width="48.85546875" style="475" customWidth="1"/>
    <col min="5645" max="5645" width="7.7109375" style="475" bestFit="1" customWidth="1"/>
    <col min="5646" max="5656" width="6.42578125" style="475" bestFit="1" customWidth="1"/>
    <col min="5657" max="5888" width="9.140625" style="475"/>
    <col min="5889" max="5889" width="48.85546875" style="475" customWidth="1"/>
    <col min="5890" max="5892" width="6.42578125" style="475" bestFit="1" customWidth="1"/>
    <col min="5893" max="5899" width="7.7109375" style="475" bestFit="1" customWidth="1"/>
    <col min="5900" max="5900" width="48.85546875" style="475" customWidth="1"/>
    <col min="5901" max="5901" width="7.7109375" style="475" bestFit="1" customWidth="1"/>
    <col min="5902" max="5912" width="6.42578125" style="475" bestFit="1" customWidth="1"/>
    <col min="5913" max="6144" width="9.140625" style="475"/>
    <col min="6145" max="6145" width="48.85546875" style="475" customWidth="1"/>
    <col min="6146" max="6148" width="6.42578125" style="475" bestFit="1" customWidth="1"/>
    <col min="6149" max="6155" width="7.7109375" style="475" bestFit="1" customWidth="1"/>
    <col min="6156" max="6156" width="48.85546875" style="475" customWidth="1"/>
    <col min="6157" max="6157" width="7.7109375" style="475" bestFit="1" customWidth="1"/>
    <col min="6158" max="6168" width="6.42578125" style="475" bestFit="1" customWidth="1"/>
    <col min="6169" max="6400" width="9.140625" style="475"/>
    <col min="6401" max="6401" width="48.85546875" style="475" customWidth="1"/>
    <col min="6402" max="6404" width="6.42578125" style="475" bestFit="1" customWidth="1"/>
    <col min="6405" max="6411" width="7.7109375" style="475" bestFit="1" customWidth="1"/>
    <col min="6412" max="6412" width="48.85546875" style="475" customWidth="1"/>
    <col min="6413" max="6413" width="7.7109375" style="475" bestFit="1" customWidth="1"/>
    <col min="6414" max="6424" width="6.42578125" style="475" bestFit="1" customWidth="1"/>
    <col min="6425" max="6656" width="9.140625" style="475"/>
    <col min="6657" max="6657" width="48.85546875" style="475" customWidth="1"/>
    <col min="6658" max="6660" width="6.42578125" style="475" bestFit="1" customWidth="1"/>
    <col min="6661" max="6667" width="7.7109375" style="475" bestFit="1" customWidth="1"/>
    <col min="6668" max="6668" width="48.85546875" style="475" customWidth="1"/>
    <col min="6669" max="6669" width="7.7109375" style="475" bestFit="1" customWidth="1"/>
    <col min="6670" max="6680" width="6.42578125" style="475" bestFit="1" customWidth="1"/>
    <col min="6681" max="6912" width="9.140625" style="475"/>
    <col min="6913" max="6913" width="48.85546875" style="475" customWidth="1"/>
    <col min="6914" max="6916" width="6.42578125" style="475" bestFit="1" customWidth="1"/>
    <col min="6917" max="6923" width="7.7109375" style="475" bestFit="1" customWidth="1"/>
    <col min="6924" max="6924" width="48.85546875" style="475" customWidth="1"/>
    <col min="6925" max="6925" width="7.7109375" style="475" bestFit="1" customWidth="1"/>
    <col min="6926" max="6936" width="6.42578125" style="475" bestFit="1" customWidth="1"/>
    <col min="6937" max="7168" width="9.140625" style="475"/>
    <col min="7169" max="7169" width="48.85546875" style="475" customWidth="1"/>
    <col min="7170" max="7172" width="6.42578125" style="475" bestFit="1" customWidth="1"/>
    <col min="7173" max="7179" width="7.7109375" style="475" bestFit="1" customWidth="1"/>
    <col min="7180" max="7180" width="48.85546875" style="475" customWidth="1"/>
    <col min="7181" max="7181" width="7.7109375" style="475" bestFit="1" customWidth="1"/>
    <col min="7182" max="7192" width="6.42578125" style="475" bestFit="1" customWidth="1"/>
    <col min="7193" max="7424" width="9.140625" style="475"/>
    <col min="7425" max="7425" width="48.85546875" style="475" customWidth="1"/>
    <col min="7426" max="7428" width="6.42578125" style="475" bestFit="1" customWidth="1"/>
    <col min="7429" max="7435" width="7.7109375" style="475" bestFit="1" customWidth="1"/>
    <col min="7436" max="7436" width="48.85546875" style="475" customWidth="1"/>
    <col min="7437" max="7437" width="7.7109375" style="475" bestFit="1" customWidth="1"/>
    <col min="7438" max="7448" width="6.42578125" style="475" bestFit="1" customWidth="1"/>
    <col min="7449" max="7680" width="9.140625" style="475"/>
    <col min="7681" max="7681" width="48.85546875" style="475" customWidth="1"/>
    <col min="7682" max="7684" width="6.42578125" style="475" bestFit="1" customWidth="1"/>
    <col min="7685" max="7691" width="7.7109375" style="475" bestFit="1" customWidth="1"/>
    <col min="7692" max="7692" width="48.85546875" style="475" customWidth="1"/>
    <col min="7693" max="7693" width="7.7109375" style="475" bestFit="1" customWidth="1"/>
    <col min="7694" max="7704" width="6.42578125" style="475" bestFit="1" customWidth="1"/>
    <col min="7705" max="7936" width="9.140625" style="475"/>
    <col min="7937" max="7937" width="48.85546875" style="475" customWidth="1"/>
    <col min="7938" max="7940" width="6.42578125" style="475" bestFit="1" customWidth="1"/>
    <col min="7941" max="7947" width="7.7109375" style="475" bestFit="1" customWidth="1"/>
    <col min="7948" max="7948" width="48.85546875" style="475" customWidth="1"/>
    <col min="7949" max="7949" width="7.7109375" style="475" bestFit="1" customWidth="1"/>
    <col min="7950" max="7960" width="6.42578125" style="475" bestFit="1" customWidth="1"/>
    <col min="7961" max="8192" width="9.140625" style="475"/>
    <col min="8193" max="8193" width="48.85546875" style="475" customWidth="1"/>
    <col min="8194" max="8196" width="6.42578125" style="475" bestFit="1" customWidth="1"/>
    <col min="8197" max="8203" width="7.7109375" style="475" bestFit="1" customWidth="1"/>
    <col min="8204" max="8204" width="48.85546875" style="475" customWidth="1"/>
    <col min="8205" max="8205" width="7.7109375" style="475" bestFit="1" customWidth="1"/>
    <col min="8206" max="8216" width="6.42578125" style="475" bestFit="1" customWidth="1"/>
    <col min="8217" max="8448" width="9.140625" style="475"/>
    <col min="8449" max="8449" width="48.85546875" style="475" customWidth="1"/>
    <col min="8450" max="8452" width="6.42578125" style="475" bestFit="1" customWidth="1"/>
    <col min="8453" max="8459" width="7.7109375" style="475" bestFit="1" customWidth="1"/>
    <col min="8460" max="8460" width="48.85546875" style="475" customWidth="1"/>
    <col min="8461" max="8461" width="7.7109375" style="475" bestFit="1" customWidth="1"/>
    <col min="8462" max="8472" width="6.42578125" style="475" bestFit="1" customWidth="1"/>
    <col min="8473" max="8704" width="9.140625" style="475"/>
    <col min="8705" max="8705" width="48.85546875" style="475" customWidth="1"/>
    <col min="8706" max="8708" width="6.42578125" style="475" bestFit="1" customWidth="1"/>
    <col min="8709" max="8715" width="7.7109375" style="475" bestFit="1" customWidth="1"/>
    <col min="8716" max="8716" width="48.85546875" style="475" customWidth="1"/>
    <col min="8717" max="8717" width="7.7109375" style="475" bestFit="1" customWidth="1"/>
    <col min="8718" max="8728" width="6.42578125" style="475" bestFit="1" customWidth="1"/>
    <col min="8729" max="8960" width="9.140625" style="475"/>
    <col min="8961" max="8961" width="48.85546875" style="475" customWidth="1"/>
    <col min="8962" max="8964" width="6.42578125" style="475" bestFit="1" customWidth="1"/>
    <col min="8965" max="8971" width="7.7109375" style="475" bestFit="1" customWidth="1"/>
    <col min="8972" max="8972" width="48.85546875" style="475" customWidth="1"/>
    <col min="8973" max="8973" width="7.7109375" style="475" bestFit="1" customWidth="1"/>
    <col min="8974" max="8984" width="6.42578125" style="475" bestFit="1" customWidth="1"/>
    <col min="8985" max="9216" width="9.140625" style="475"/>
    <col min="9217" max="9217" width="48.85546875" style="475" customWidth="1"/>
    <col min="9218" max="9220" width="6.42578125" style="475" bestFit="1" customWidth="1"/>
    <col min="9221" max="9227" width="7.7109375" style="475" bestFit="1" customWidth="1"/>
    <col min="9228" max="9228" width="48.85546875" style="475" customWidth="1"/>
    <col min="9229" max="9229" width="7.7109375" style="475" bestFit="1" customWidth="1"/>
    <col min="9230" max="9240" width="6.42578125" style="475" bestFit="1" customWidth="1"/>
    <col min="9241" max="9472" width="9.140625" style="475"/>
    <col min="9473" max="9473" width="48.85546875" style="475" customWidth="1"/>
    <col min="9474" max="9476" width="6.42578125" style="475" bestFit="1" customWidth="1"/>
    <col min="9477" max="9483" width="7.7109375" style="475" bestFit="1" customWidth="1"/>
    <col min="9484" max="9484" width="48.85546875" style="475" customWidth="1"/>
    <col min="9485" max="9485" width="7.7109375" style="475" bestFit="1" customWidth="1"/>
    <col min="9486" max="9496" width="6.42578125" style="475" bestFit="1" customWidth="1"/>
    <col min="9497" max="9728" width="9.140625" style="475"/>
    <col min="9729" max="9729" width="48.85546875" style="475" customWidth="1"/>
    <col min="9730" max="9732" width="6.42578125" style="475" bestFit="1" customWidth="1"/>
    <col min="9733" max="9739" width="7.7109375" style="475" bestFit="1" customWidth="1"/>
    <col min="9740" max="9740" width="48.85546875" style="475" customWidth="1"/>
    <col min="9741" max="9741" width="7.7109375" style="475" bestFit="1" customWidth="1"/>
    <col min="9742" max="9752" width="6.42578125" style="475" bestFit="1" customWidth="1"/>
    <col min="9753" max="9984" width="9.140625" style="475"/>
    <col min="9985" max="9985" width="48.85546875" style="475" customWidth="1"/>
    <col min="9986" max="9988" width="6.42578125" style="475" bestFit="1" customWidth="1"/>
    <col min="9989" max="9995" width="7.7109375" style="475" bestFit="1" customWidth="1"/>
    <col min="9996" max="9996" width="48.85546875" style="475" customWidth="1"/>
    <col min="9997" max="9997" width="7.7109375" style="475" bestFit="1" customWidth="1"/>
    <col min="9998" max="10008" width="6.42578125" style="475" bestFit="1" customWidth="1"/>
    <col min="10009" max="10240" width="9.140625" style="475"/>
    <col min="10241" max="10241" width="48.85546875" style="475" customWidth="1"/>
    <col min="10242" max="10244" width="6.42578125" style="475" bestFit="1" customWidth="1"/>
    <col min="10245" max="10251" width="7.7109375" style="475" bestFit="1" customWidth="1"/>
    <col min="10252" max="10252" width="48.85546875" style="475" customWidth="1"/>
    <col min="10253" max="10253" width="7.7109375" style="475" bestFit="1" customWidth="1"/>
    <col min="10254" max="10264" width="6.42578125" style="475" bestFit="1" customWidth="1"/>
    <col min="10265" max="10496" width="9.140625" style="475"/>
    <col min="10497" max="10497" width="48.85546875" style="475" customWidth="1"/>
    <col min="10498" max="10500" width="6.42578125" style="475" bestFit="1" customWidth="1"/>
    <col min="10501" max="10507" width="7.7109375" style="475" bestFit="1" customWidth="1"/>
    <col min="10508" max="10508" width="48.85546875" style="475" customWidth="1"/>
    <col min="10509" max="10509" width="7.7109375" style="475" bestFit="1" customWidth="1"/>
    <col min="10510" max="10520" width="6.42578125" style="475" bestFit="1" customWidth="1"/>
    <col min="10521" max="10752" width="9.140625" style="475"/>
    <col min="10753" max="10753" width="48.85546875" style="475" customWidth="1"/>
    <col min="10754" max="10756" width="6.42578125" style="475" bestFit="1" customWidth="1"/>
    <col min="10757" max="10763" width="7.7109375" style="475" bestFit="1" customWidth="1"/>
    <col min="10764" max="10764" width="48.85546875" style="475" customWidth="1"/>
    <col min="10765" max="10765" width="7.7109375" style="475" bestFit="1" customWidth="1"/>
    <col min="10766" max="10776" width="6.42578125" style="475" bestFit="1" customWidth="1"/>
    <col min="10777" max="11008" width="9.140625" style="475"/>
    <col min="11009" max="11009" width="48.85546875" style="475" customWidth="1"/>
    <col min="11010" max="11012" width="6.42578125" style="475" bestFit="1" customWidth="1"/>
    <col min="11013" max="11019" width="7.7109375" style="475" bestFit="1" customWidth="1"/>
    <col min="11020" max="11020" width="48.85546875" style="475" customWidth="1"/>
    <col min="11021" max="11021" width="7.7109375" style="475" bestFit="1" customWidth="1"/>
    <col min="11022" max="11032" width="6.42578125" style="475" bestFit="1" customWidth="1"/>
    <col min="11033" max="11264" width="9.140625" style="475"/>
    <col min="11265" max="11265" width="48.85546875" style="475" customWidth="1"/>
    <col min="11266" max="11268" width="6.42578125" style="475" bestFit="1" customWidth="1"/>
    <col min="11269" max="11275" width="7.7109375" style="475" bestFit="1" customWidth="1"/>
    <col min="11276" max="11276" width="48.85546875" style="475" customWidth="1"/>
    <col min="11277" max="11277" width="7.7109375" style="475" bestFit="1" customWidth="1"/>
    <col min="11278" max="11288" width="6.42578125" style="475" bestFit="1" customWidth="1"/>
    <col min="11289" max="11520" width="9.140625" style="475"/>
    <col min="11521" max="11521" width="48.85546875" style="475" customWidth="1"/>
    <col min="11522" max="11524" width="6.42578125" style="475" bestFit="1" customWidth="1"/>
    <col min="11525" max="11531" width="7.7109375" style="475" bestFit="1" customWidth="1"/>
    <col min="11532" max="11532" width="48.85546875" style="475" customWidth="1"/>
    <col min="11533" max="11533" width="7.7109375" style="475" bestFit="1" customWidth="1"/>
    <col min="11534" max="11544" width="6.42578125" style="475" bestFit="1" customWidth="1"/>
    <col min="11545" max="11776" width="9.140625" style="475"/>
    <col min="11777" max="11777" width="48.85546875" style="475" customWidth="1"/>
    <col min="11778" max="11780" width="6.42578125" style="475" bestFit="1" customWidth="1"/>
    <col min="11781" max="11787" width="7.7109375" style="475" bestFit="1" customWidth="1"/>
    <col min="11788" max="11788" width="48.85546875" style="475" customWidth="1"/>
    <col min="11789" max="11789" width="7.7109375" style="475" bestFit="1" customWidth="1"/>
    <col min="11790" max="11800" width="6.42578125" style="475" bestFit="1" customWidth="1"/>
    <col min="11801" max="12032" width="9.140625" style="475"/>
    <col min="12033" max="12033" width="48.85546875" style="475" customWidth="1"/>
    <col min="12034" max="12036" width="6.42578125" style="475" bestFit="1" customWidth="1"/>
    <col min="12037" max="12043" width="7.7109375" style="475" bestFit="1" customWidth="1"/>
    <col min="12044" max="12044" width="48.85546875" style="475" customWidth="1"/>
    <col min="12045" max="12045" width="7.7109375" style="475" bestFit="1" customWidth="1"/>
    <col min="12046" max="12056" width="6.42578125" style="475" bestFit="1" customWidth="1"/>
    <col min="12057" max="12288" width="9.140625" style="475"/>
    <col min="12289" max="12289" width="48.85546875" style="475" customWidth="1"/>
    <col min="12290" max="12292" width="6.42578125" style="475" bestFit="1" customWidth="1"/>
    <col min="12293" max="12299" width="7.7109375" style="475" bestFit="1" customWidth="1"/>
    <col min="12300" max="12300" width="48.85546875" style="475" customWidth="1"/>
    <col min="12301" max="12301" width="7.7109375" style="475" bestFit="1" customWidth="1"/>
    <col min="12302" max="12312" width="6.42578125" style="475" bestFit="1" customWidth="1"/>
    <col min="12313" max="12544" width="9.140625" style="475"/>
    <col min="12545" max="12545" width="48.85546875" style="475" customWidth="1"/>
    <col min="12546" max="12548" width="6.42578125" style="475" bestFit="1" customWidth="1"/>
    <col min="12549" max="12555" width="7.7109375" style="475" bestFit="1" customWidth="1"/>
    <col min="12556" max="12556" width="48.85546875" style="475" customWidth="1"/>
    <col min="12557" max="12557" width="7.7109375" style="475" bestFit="1" customWidth="1"/>
    <col min="12558" max="12568" width="6.42578125" style="475" bestFit="1" customWidth="1"/>
    <col min="12569" max="12800" width="9.140625" style="475"/>
    <col min="12801" max="12801" width="48.85546875" style="475" customWidth="1"/>
    <col min="12802" max="12804" width="6.42578125" style="475" bestFit="1" customWidth="1"/>
    <col min="12805" max="12811" width="7.7109375" style="475" bestFit="1" customWidth="1"/>
    <col min="12812" max="12812" width="48.85546875" style="475" customWidth="1"/>
    <col min="12813" max="12813" width="7.7109375" style="475" bestFit="1" customWidth="1"/>
    <col min="12814" max="12824" width="6.42578125" style="475" bestFit="1" customWidth="1"/>
    <col min="12825" max="13056" width="9.140625" style="475"/>
    <col min="13057" max="13057" width="48.85546875" style="475" customWidth="1"/>
    <col min="13058" max="13060" width="6.42578125" style="475" bestFit="1" customWidth="1"/>
    <col min="13061" max="13067" width="7.7109375" style="475" bestFit="1" customWidth="1"/>
    <col min="13068" max="13068" width="48.85546875" style="475" customWidth="1"/>
    <col min="13069" max="13069" width="7.7109375" style="475" bestFit="1" customWidth="1"/>
    <col min="13070" max="13080" width="6.42578125" style="475" bestFit="1" customWidth="1"/>
    <col min="13081" max="13312" width="9.140625" style="475"/>
    <col min="13313" max="13313" width="48.85546875" style="475" customWidth="1"/>
    <col min="13314" max="13316" width="6.42578125" style="475" bestFit="1" customWidth="1"/>
    <col min="13317" max="13323" width="7.7109375" style="475" bestFit="1" customWidth="1"/>
    <col min="13324" max="13324" width="48.85546875" style="475" customWidth="1"/>
    <col min="13325" max="13325" width="7.7109375" style="475" bestFit="1" customWidth="1"/>
    <col min="13326" max="13336" width="6.42578125" style="475" bestFit="1" customWidth="1"/>
    <col min="13337" max="13568" width="9.140625" style="475"/>
    <col min="13569" max="13569" width="48.85546875" style="475" customWidth="1"/>
    <col min="13570" max="13572" width="6.42578125" style="475" bestFit="1" customWidth="1"/>
    <col min="13573" max="13579" width="7.7109375" style="475" bestFit="1" customWidth="1"/>
    <col min="13580" max="13580" width="48.85546875" style="475" customWidth="1"/>
    <col min="13581" max="13581" width="7.7109375" style="475" bestFit="1" customWidth="1"/>
    <col min="13582" max="13592" width="6.42578125" style="475" bestFit="1" customWidth="1"/>
    <col min="13593" max="13824" width="9.140625" style="475"/>
    <col min="13825" max="13825" width="48.85546875" style="475" customWidth="1"/>
    <col min="13826" max="13828" width="6.42578125" style="475" bestFit="1" customWidth="1"/>
    <col min="13829" max="13835" width="7.7109375" style="475" bestFit="1" customWidth="1"/>
    <col min="13836" max="13836" width="48.85546875" style="475" customWidth="1"/>
    <col min="13837" max="13837" width="7.7109375" style="475" bestFit="1" customWidth="1"/>
    <col min="13838" max="13848" width="6.42578125" style="475" bestFit="1" customWidth="1"/>
    <col min="13849" max="14080" width="9.140625" style="475"/>
    <col min="14081" max="14081" width="48.85546875" style="475" customWidth="1"/>
    <col min="14082" max="14084" width="6.42578125" style="475" bestFit="1" customWidth="1"/>
    <col min="14085" max="14091" width="7.7109375" style="475" bestFit="1" customWidth="1"/>
    <col min="14092" max="14092" width="48.85546875" style="475" customWidth="1"/>
    <col min="14093" max="14093" width="7.7109375" style="475" bestFit="1" customWidth="1"/>
    <col min="14094" max="14104" width="6.42578125" style="475" bestFit="1" customWidth="1"/>
    <col min="14105" max="14336" width="9.140625" style="475"/>
    <col min="14337" max="14337" width="48.85546875" style="475" customWidth="1"/>
    <col min="14338" max="14340" width="6.42578125" style="475" bestFit="1" customWidth="1"/>
    <col min="14341" max="14347" width="7.7109375" style="475" bestFit="1" customWidth="1"/>
    <col min="14348" max="14348" width="48.85546875" style="475" customWidth="1"/>
    <col min="14349" max="14349" width="7.7109375" style="475" bestFit="1" customWidth="1"/>
    <col min="14350" max="14360" width="6.42578125" style="475" bestFit="1" customWidth="1"/>
    <col min="14361" max="14592" width="9.140625" style="475"/>
    <col min="14593" max="14593" width="48.85546875" style="475" customWidth="1"/>
    <col min="14594" max="14596" width="6.42578125" style="475" bestFit="1" customWidth="1"/>
    <col min="14597" max="14603" width="7.7109375" style="475" bestFit="1" customWidth="1"/>
    <col min="14604" max="14604" width="48.85546875" style="475" customWidth="1"/>
    <col min="14605" max="14605" width="7.7109375" style="475" bestFit="1" customWidth="1"/>
    <col min="14606" max="14616" width="6.42578125" style="475" bestFit="1" customWidth="1"/>
    <col min="14617" max="14848" width="9.140625" style="475"/>
    <col min="14849" max="14849" width="48.85546875" style="475" customWidth="1"/>
    <col min="14850" max="14852" width="6.42578125" style="475" bestFit="1" customWidth="1"/>
    <col min="14853" max="14859" width="7.7109375" style="475" bestFit="1" customWidth="1"/>
    <col min="14860" max="14860" width="48.85546875" style="475" customWidth="1"/>
    <col min="14861" max="14861" width="7.7109375" style="475" bestFit="1" customWidth="1"/>
    <col min="14862" max="14872" width="6.42578125" style="475" bestFit="1" customWidth="1"/>
    <col min="14873" max="15104" width="9.140625" style="475"/>
    <col min="15105" max="15105" width="48.85546875" style="475" customWidth="1"/>
    <col min="15106" max="15108" width="6.42578125" style="475" bestFit="1" customWidth="1"/>
    <col min="15109" max="15115" width="7.7109375" style="475" bestFit="1" customWidth="1"/>
    <col min="15116" max="15116" width="48.85546875" style="475" customWidth="1"/>
    <col min="15117" max="15117" width="7.7109375" style="475" bestFit="1" customWidth="1"/>
    <col min="15118" max="15128" width="6.42578125" style="475" bestFit="1" customWidth="1"/>
    <col min="15129" max="15360" width="9.140625" style="475"/>
    <col min="15361" max="15361" width="48.85546875" style="475" customWidth="1"/>
    <col min="15362" max="15364" width="6.42578125" style="475" bestFit="1" customWidth="1"/>
    <col min="15365" max="15371" width="7.7109375" style="475" bestFit="1" customWidth="1"/>
    <col min="15372" max="15372" width="48.85546875" style="475" customWidth="1"/>
    <col min="15373" max="15373" width="7.7109375" style="475" bestFit="1" customWidth="1"/>
    <col min="15374" max="15384" width="6.42578125" style="475" bestFit="1" customWidth="1"/>
    <col min="15385" max="15616" width="9.140625" style="475"/>
    <col min="15617" max="15617" width="48.85546875" style="475" customWidth="1"/>
    <col min="15618" max="15620" width="6.42578125" style="475" bestFit="1" customWidth="1"/>
    <col min="15621" max="15627" width="7.7109375" style="475" bestFit="1" customWidth="1"/>
    <col min="15628" max="15628" width="48.85546875" style="475" customWidth="1"/>
    <col min="15629" max="15629" width="7.7109375" style="475" bestFit="1" customWidth="1"/>
    <col min="15630" max="15640" width="6.42578125" style="475" bestFit="1" customWidth="1"/>
    <col min="15641" max="15872" width="9.140625" style="475"/>
    <col min="15873" max="15873" width="48.85546875" style="475" customWidth="1"/>
    <col min="15874" max="15876" width="6.42578125" style="475" bestFit="1" customWidth="1"/>
    <col min="15877" max="15883" width="7.7109375" style="475" bestFit="1" customWidth="1"/>
    <col min="15884" max="15884" width="48.85546875" style="475" customWidth="1"/>
    <col min="15885" max="15885" width="7.7109375" style="475" bestFit="1" customWidth="1"/>
    <col min="15886" max="15896" width="6.42578125" style="475" bestFit="1" customWidth="1"/>
    <col min="15897" max="16128" width="9.140625" style="475"/>
    <col min="16129" max="16129" width="48.85546875" style="475" customWidth="1"/>
    <col min="16130" max="16132" width="6.42578125" style="475" bestFit="1" customWidth="1"/>
    <col min="16133" max="16139" width="7.7109375" style="475" bestFit="1" customWidth="1"/>
    <col min="16140" max="16140" width="48.85546875" style="475" customWidth="1"/>
    <col min="16141" max="16141" width="7.7109375" style="475" bestFit="1" customWidth="1"/>
    <col min="16142" max="16152" width="6.42578125" style="475" bestFit="1" customWidth="1"/>
    <col min="16153" max="16384" width="9.140625" style="475"/>
  </cols>
  <sheetData>
    <row r="1" spans="1:24" s="469" customFormat="1" ht="18" customHeight="1" thickBot="1">
      <c r="A1" s="790" t="s">
        <v>805</v>
      </c>
      <c r="B1" s="790"/>
      <c r="C1" s="790"/>
      <c r="D1" s="790"/>
      <c r="E1" s="790"/>
      <c r="F1" s="790"/>
      <c r="G1" s="790"/>
      <c r="H1" s="790"/>
      <c r="I1" s="790"/>
      <c r="J1" s="790"/>
      <c r="K1" s="790"/>
      <c r="L1" s="790" t="s">
        <v>805</v>
      </c>
      <c r="M1" s="790"/>
      <c r="N1" s="790"/>
      <c r="O1" s="790"/>
      <c r="P1" s="790"/>
      <c r="Q1" s="790"/>
      <c r="R1" s="790"/>
      <c r="S1" s="790"/>
      <c r="T1" s="790"/>
    </row>
    <row r="2" spans="1:24" s="470" customFormat="1" ht="18" customHeight="1" thickBot="1">
      <c r="A2" s="791" t="s">
        <v>806</v>
      </c>
      <c r="B2" s="792">
        <v>1990</v>
      </c>
      <c r="C2" s="792">
        <v>1991</v>
      </c>
      <c r="D2" s="792">
        <v>1992</v>
      </c>
      <c r="E2" s="792">
        <v>1993</v>
      </c>
      <c r="F2" s="792">
        <v>1994</v>
      </c>
      <c r="G2" s="792">
        <v>1995</v>
      </c>
      <c r="H2" s="792">
        <v>1996</v>
      </c>
      <c r="I2" s="792">
        <v>1997</v>
      </c>
      <c r="J2" s="792">
        <v>1998</v>
      </c>
      <c r="K2" s="792">
        <v>1999</v>
      </c>
      <c r="L2" s="791" t="s">
        <v>806</v>
      </c>
      <c r="M2" s="792">
        <v>2000</v>
      </c>
      <c r="N2" s="792">
        <v>2001</v>
      </c>
      <c r="O2" s="792">
        <v>2002</v>
      </c>
      <c r="P2" s="792">
        <v>2003</v>
      </c>
      <c r="Q2" s="792">
        <v>2004</v>
      </c>
      <c r="R2" s="792">
        <v>2005</v>
      </c>
      <c r="S2" s="792">
        <v>2006</v>
      </c>
      <c r="T2" s="792">
        <v>2007</v>
      </c>
      <c r="U2" s="792">
        <v>2008</v>
      </c>
      <c r="V2" s="792">
        <v>2009</v>
      </c>
      <c r="W2" s="792">
        <v>2010</v>
      </c>
      <c r="X2" s="792">
        <v>2011</v>
      </c>
    </row>
    <row r="3" spans="1:24" ht="18" customHeight="1">
      <c r="A3" s="471" t="s">
        <v>807</v>
      </c>
      <c r="B3" s="472">
        <f t="shared" ref="B3:K3" si="0">SUM(B4:B9)</f>
        <v>1</v>
      </c>
      <c r="C3" s="472">
        <f t="shared" si="0"/>
        <v>2</v>
      </c>
      <c r="D3" s="472">
        <f t="shared" si="0"/>
        <v>2</v>
      </c>
      <c r="E3" s="472">
        <f t="shared" si="0"/>
        <v>2</v>
      </c>
      <c r="F3" s="472">
        <f t="shared" si="0"/>
        <v>3</v>
      </c>
      <c r="G3" s="472">
        <f t="shared" si="0"/>
        <v>4</v>
      </c>
      <c r="H3" s="472">
        <f t="shared" si="0"/>
        <v>4</v>
      </c>
      <c r="I3" s="472">
        <f t="shared" si="0"/>
        <v>4</v>
      </c>
      <c r="J3" s="472">
        <f t="shared" si="0"/>
        <v>4</v>
      </c>
      <c r="K3" s="472">
        <f t="shared" si="0"/>
        <v>4</v>
      </c>
      <c r="L3" s="471" t="s">
        <v>807</v>
      </c>
      <c r="M3" s="472">
        <f t="shared" ref="M3:S3" si="1">SUM(M4:M9)</f>
        <v>4</v>
      </c>
      <c r="N3" s="472">
        <f t="shared" si="1"/>
        <v>4</v>
      </c>
      <c r="O3" s="472">
        <f t="shared" si="1"/>
        <v>4</v>
      </c>
      <c r="P3" s="472">
        <f t="shared" si="1"/>
        <v>6</v>
      </c>
      <c r="Q3" s="472">
        <f t="shared" si="1"/>
        <v>6</v>
      </c>
      <c r="R3" s="472">
        <f t="shared" si="1"/>
        <v>6</v>
      </c>
      <c r="S3" s="472">
        <f t="shared" si="1"/>
        <v>6</v>
      </c>
      <c r="T3" s="473">
        <f>T5+T6+T7+T8+T9+T4</f>
        <v>5</v>
      </c>
      <c r="U3" s="473">
        <f>U5+U6+U7+U8+U9+U4</f>
        <v>5</v>
      </c>
      <c r="V3" s="474">
        <v>5</v>
      </c>
      <c r="W3" s="474">
        <v>5</v>
      </c>
      <c r="X3" s="474">
        <f>X5+X6+X7+X8++X9</f>
        <v>5</v>
      </c>
    </row>
    <row r="4" spans="1:24" ht="18" customHeight="1">
      <c r="A4" s="476" t="s">
        <v>808</v>
      </c>
      <c r="B4" s="477" t="s">
        <v>53</v>
      </c>
      <c r="C4" s="477" t="s">
        <v>53</v>
      </c>
      <c r="D4" s="477" t="s">
        <v>53</v>
      </c>
      <c r="E4" s="477" t="s">
        <v>53</v>
      </c>
      <c r="F4" s="477" t="s">
        <v>53</v>
      </c>
      <c r="G4" s="477">
        <v>1</v>
      </c>
      <c r="H4" s="477">
        <v>1</v>
      </c>
      <c r="I4" s="477">
        <v>1</v>
      </c>
      <c r="J4" s="477">
        <v>1</v>
      </c>
      <c r="K4" s="478">
        <v>1</v>
      </c>
      <c r="L4" s="476" t="s">
        <v>808</v>
      </c>
      <c r="M4" s="478">
        <v>1</v>
      </c>
      <c r="N4" s="477">
        <v>1</v>
      </c>
      <c r="O4" s="477">
        <v>1</v>
      </c>
      <c r="P4" s="477">
        <v>1</v>
      </c>
      <c r="Q4" s="478">
        <v>1</v>
      </c>
      <c r="R4" s="478">
        <v>1</v>
      </c>
      <c r="S4" s="479">
        <v>1</v>
      </c>
      <c r="T4" s="480">
        <v>0</v>
      </c>
      <c r="U4" s="481">
        <v>0</v>
      </c>
      <c r="V4" s="481">
        <v>0</v>
      </c>
      <c r="W4" s="481">
        <v>0</v>
      </c>
      <c r="X4" s="481">
        <v>0</v>
      </c>
    </row>
    <row r="5" spans="1:24" ht="18" customHeight="1">
      <c r="A5" s="482" t="s">
        <v>809</v>
      </c>
      <c r="B5" s="477" t="s">
        <v>53</v>
      </c>
      <c r="C5" s="477" t="s">
        <v>53</v>
      </c>
      <c r="D5" s="477" t="s">
        <v>53</v>
      </c>
      <c r="E5" s="477" t="s">
        <v>53</v>
      </c>
      <c r="F5" s="477">
        <v>1</v>
      </c>
      <c r="G5" s="477">
        <v>1</v>
      </c>
      <c r="H5" s="477">
        <v>1</v>
      </c>
      <c r="I5" s="477">
        <v>1</v>
      </c>
      <c r="J5" s="477">
        <v>1</v>
      </c>
      <c r="K5" s="478">
        <v>1</v>
      </c>
      <c r="L5" s="482" t="s">
        <v>1028</v>
      </c>
      <c r="M5" s="478">
        <v>1</v>
      </c>
      <c r="N5" s="477">
        <v>1</v>
      </c>
      <c r="O5" s="477">
        <v>1</v>
      </c>
      <c r="P5" s="477">
        <v>1</v>
      </c>
      <c r="Q5" s="478">
        <v>1</v>
      </c>
      <c r="R5" s="478">
        <v>1</v>
      </c>
      <c r="S5" s="479">
        <v>1</v>
      </c>
      <c r="T5" s="479">
        <v>1</v>
      </c>
      <c r="U5" s="481">
        <v>1</v>
      </c>
      <c r="V5" s="481">
        <v>1</v>
      </c>
      <c r="W5" s="481">
        <v>1</v>
      </c>
      <c r="X5" s="481">
        <v>1</v>
      </c>
    </row>
    <row r="6" spans="1:24" ht="18" customHeight="1">
      <c r="A6" s="482" t="s">
        <v>810</v>
      </c>
      <c r="B6" s="477" t="s">
        <v>53</v>
      </c>
      <c r="C6" s="477">
        <v>1</v>
      </c>
      <c r="D6" s="477">
        <v>1</v>
      </c>
      <c r="E6" s="477">
        <v>1</v>
      </c>
      <c r="F6" s="477">
        <v>1</v>
      </c>
      <c r="G6" s="477">
        <v>1</v>
      </c>
      <c r="H6" s="477">
        <v>1</v>
      </c>
      <c r="I6" s="477">
        <v>1</v>
      </c>
      <c r="J6" s="477">
        <v>1</v>
      </c>
      <c r="K6" s="478">
        <v>1</v>
      </c>
      <c r="L6" s="482" t="s">
        <v>810</v>
      </c>
      <c r="M6" s="478">
        <v>1</v>
      </c>
      <c r="N6" s="477">
        <v>1</v>
      </c>
      <c r="O6" s="477">
        <v>1</v>
      </c>
      <c r="P6" s="477">
        <v>1</v>
      </c>
      <c r="Q6" s="478">
        <v>1</v>
      </c>
      <c r="R6" s="478">
        <v>1</v>
      </c>
      <c r="S6" s="479">
        <v>1</v>
      </c>
      <c r="T6" s="479">
        <v>1</v>
      </c>
      <c r="U6" s="481">
        <v>1</v>
      </c>
      <c r="V6" s="481">
        <v>1</v>
      </c>
      <c r="W6" s="481">
        <v>1</v>
      </c>
      <c r="X6" s="481">
        <v>1</v>
      </c>
    </row>
    <row r="7" spans="1:24" ht="18" customHeight="1">
      <c r="A7" s="482" t="s">
        <v>811</v>
      </c>
      <c r="B7" s="477" t="s">
        <v>53</v>
      </c>
      <c r="C7" s="477" t="s">
        <v>53</v>
      </c>
      <c r="D7" s="477" t="s">
        <v>53</v>
      </c>
      <c r="E7" s="477" t="s">
        <v>53</v>
      </c>
      <c r="F7" s="477" t="s">
        <v>53</v>
      </c>
      <c r="G7" s="477" t="s">
        <v>53</v>
      </c>
      <c r="H7" s="477" t="s">
        <v>53</v>
      </c>
      <c r="I7" s="477" t="s">
        <v>53</v>
      </c>
      <c r="J7" s="477" t="s">
        <v>53</v>
      </c>
      <c r="K7" s="477" t="s">
        <v>53</v>
      </c>
      <c r="L7" s="482" t="s">
        <v>811</v>
      </c>
      <c r="M7" s="477" t="s">
        <v>53</v>
      </c>
      <c r="N7" s="477" t="s">
        <v>53</v>
      </c>
      <c r="O7" s="477" t="s">
        <v>53</v>
      </c>
      <c r="P7" s="477">
        <v>1</v>
      </c>
      <c r="Q7" s="478">
        <v>1</v>
      </c>
      <c r="R7" s="478">
        <v>1</v>
      </c>
      <c r="S7" s="479">
        <v>1</v>
      </c>
      <c r="T7" s="479">
        <v>1</v>
      </c>
      <c r="U7" s="481">
        <v>1</v>
      </c>
      <c r="V7" s="481">
        <v>1</v>
      </c>
      <c r="W7" s="481">
        <v>1</v>
      </c>
      <c r="X7" s="481">
        <v>1</v>
      </c>
    </row>
    <row r="8" spans="1:24" ht="18" customHeight="1">
      <c r="A8" s="482" t="s">
        <v>812</v>
      </c>
      <c r="B8" s="477" t="s">
        <v>53</v>
      </c>
      <c r="C8" s="477" t="s">
        <v>53</v>
      </c>
      <c r="D8" s="477" t="s">
        <v>53</v>
      </c>
      <c r="E8" s="477" t="s">
        <v>53</v>
      </c>
      <c r="F8" s="477" t="s">
        <v>53</v>
      </c>
      <c r="G8" s="477" t="s">
        <v>53</v>
      </c>
      <c r="H8" s="477" t="s">
        <v>53</v>
      </c>
      <c r="I8" s="477" t="s">
        <v>53</v>
      </c>
      <c r="J8" s="477" t="s">
        <v>53</v>
      </c>
      <c r="K8" s="477" t="s">
        <v>53</v>
      </c>
      <c r="L8" s="482" t="s">
        <v>1029</v>
      </c>
      <c r="M8" s="477" t="s">
        <v>53</v>
      </c>
      <c r="N8" s="477" t="s">
        <v>53</v>
      </c>
      <c r="O8" s="477" t="s">
        <v>53</v>
      </c>
      <c r="P8" s="477">
        <v>1</v>
      </c>
      <c r="Q8" s="478">
        <v>1</v>
      </c>
      <c r="R8" s="478">
        <v>1</v>
      </c>
      <c r="S8" s="479">
        <v>1</v>
      </c>
      <c r="T8" s="479">
        <v>1</v>
      </c>
      <c r="U8" s="481">
        <v>1</v>
      </c>
      <c r="V8" s="481">
        <v>1</v>
      </c>
      <c r="W8" s="481">
        <v>1</v>
      </c>
      <c r="X8" s="481">
        <v>1</v>
      </c>
    </row>
    <row r="9" spans="1:24" ht="18" customHeight="1">
      <c r="A9" s="482" t="s">
        <v>813</v>
      </c>
      <c r="B9" s="477">
        <v>1</v>
      </c>
      <c r="C9" s="477">
        <v>1</v>
      </c>
      <c r="D9" s="477">
        <v>1</v>
      </c>
      <c r="E9" s="477">
        <v>1</v>
      </c>
      <c r="F9" s="477">
        <v>1</v>
      </c>
      <c r="G9" s="477">
        <v>1</v>
      </c>
      <c r="H9" s="477">
        <v>1</v>
      </c>
      <c r="I9" s="477">
        <v>1</v>
      </c>
      <c r="J9" s="477">
        <v>1</v>
      </c>
      <c r="K9" s="478">
        <v>1</v>
      </c>
      <c r="L9" s="482" t="s">
        <v>813</v>
      </c>
      <c r="M9" s="478">
        <v>1</v>
      </c>
      <c r="N9" s="477">
        <v>1</v>
      </c>
      <c r="O9" s="477">
        <v>1</v>
      </c>
      <c r="P9" s="477">
        <v>1</v>
      </c>
      <c r="Q9" s="478">
        <v>1</v>
      </c>
      <c r="R9" s="478">
        <v>1</v>
      </c>
      <c r="S9" s="483">
        <v>1</v>
      </c>
      <c r="T9" s="479">
        <v>1</v>
      </c>
      <c r="U9" s="484">
        <v>1</v>
      </c>
      <c r="V9" s="484">
        <v>1</v>
      </c>
      <c r="W9" s="484">
        <v>1</v>
      </c>
      <c r="X9" s="484">
        <v>1</v>
      </c>
    </row>
    <row r="10" spans="1:24" ht="18" customHeight="1">
      <c r="A10" s="485" t="s">
        <v>814</v>
      </c>
      <c r="B10" s="486">
        <f t="shared" ref="B10:K10" si="2">B11+B12</f>
        <v>169</v>
      </c>
      <c r="C10" s="486">
        <f t="shared" si="2"/>
        <v>287</v>
      </c>
      <c r="D10" s="486">
        <f t="shared" si="2"/>
        <v>629</v>
      </c>
      <c r="E10" s="486">
        <f t="shared" si="2"/>
        <v>1150</v>
      </c>
      <c r="F10" s="486">
        <f t="shared" si="2"/>
        <v>1245</v>
      </c>
      <c r="G10" s="486">
        <f t="shared" si="2"/>
        <v>1630</v>
      </c>
      <c r="H10" s="486">
        <f t="shared" si="2"/>
        <v>1646</v>
      </c>
      <c r="I10" s="486">
        <f t="shared" si="2"/>
        <v>1293</v>
      </c>
      <c r="J10" s="486">
        <f t="shared" si="2"/>
        <v>1293</v>
      </c>
      <c r="K10" s="486">
        <f t="shared" si="2"/>
        <v>1292</v>
      </c>
      <c r="L10" s="485" t="s">
        <v>814</v>
      </c>
      <c r="M10" s="486">
        <f t="shared" ref="M10:W10" si="3">M11+M12</f>
        <v>1159</v>
      </c>
      <c r="N10" s="486">
        <f t="shared" si="3"/>
        <v>747</v>
      </c>
      <c r="O10" s="486">
        <f t="shared" si="3"/>
        <v>769</v>
      </c>
      <c r="P10" s="486">
        <f t="shared" si="3"/>
        <v>774</v>
      </c>
      <c r="Q10" s="486">
        <f t="shared" si="3"/>
        <v>753</v>
      </c>
      <c r="R10" s="486">
        <f t="shared" si="3"/>
        <v>757</v>
      </c>
      <c r="S10" s="487">
        <f t="shared" si="3"/>
        <v>750</v>
      </c>
      <c r="T10" s="486">
        <f t="shared" si="3"/>
        <v>709</v>
      </c>
      <c r="U10" s="487">
        <f t="shared" si="3"/>
        <v>695</v>
      </c>
      <c r="V10" s="487">
        <f t="shared" si="3"/>
        <v>828</v>
      </c>
      <c r="W10" s="487">
        <f t="shared" si="3"/>
        <v>801</v>
      </c>
      <c r="X10" s="487">
        <f>X11</f>
        <v>821</v>
      </c>
    </row>
    <row r="11" spans="1:24" ht="18" customHeight="1">
      <c r="A11" s="482" t="s">
        <v>815</v>
      </c>
      <c r="B11" s="477">
        <v>0</v>
      </c>
      <c r="C11" s="477">
        <v>66</v>
      </c>
      <c r="D11" s="477">
        <v>401</v>
      </c>
      <c r="E11" s="477">
        <v>879</v>
      </c>
      <c r="F11" s="477">
        <v>970</v>
      </c>
      <c r="G11" s="477">
        <v>1355</v>
      </c>
      <c r="H11" s="477">
        <v>1368</v>
      </c>
      <c r="I11" s="477">
        <v>1015</v>
      </c>
      <c r="J11" s="477">
        <v>1015</v>
      </c>
      <c r="K11" s="488">
        <v>1014</v>
      </c>
      <c r="L11" s="482" t="s">
        <v>815</v>
      </c>
      <c r="M11" s="478">
        <v>881</v>
      </c>
      <c r="N11" s="477">
        <v>747</v>
      </c>
      <c r="O11" s="477">
        <v>769</v>
      </c>
      <c r="P11" s="477">
        <v>774</v>
      </c>
      <c r="Q11" s="488">
        <v>753</v>
      </c>
      <c r="R11" s="478">
        <v>757</v>
      </c>
      <c r="S11" s="479">
        <v>750</v>
      </c>
      <c r="T11" s="479">
        <v>709</v>
      </c>
      <c r="U11" s="481">
        <v>695</v>
      </c>
      <c r="V11" s="489">
        <v>828</v>
      </c>
      <c r="W11" s="489">
        <v>801</v>
      </c>
      <c r="X11" s="489">
        <v>821</v>
      </c>
    </row>
    <row r="12" spans="1:24" ht="18" customHeight="1">
      <c r="A12" s="490" t="s">
        <v>816</v>
      </c>
      <c r="B12" s="491">
        <v>169</v>
      </c>
      <c r="C12" s="491">
        <v>221</v>
      </c>
      <c r="D12" s="491">
        <v>228</v>
      </c>
      <c r="E12" s="491">
        <v>271</v>
      </c>
      <c r="F12" s="491">
        <v>275</v>
      </c>
      <c r="G12" s="491">
        <v>275</v>
      </c>
      <c r="H12" s="491">
        <v>278</v>
      </c>
      <c r="I12" s="491">
        <v>278</v>
      </c>
      <c r="J12" s="491">
        <v>278</v>
      </c>
      <c r="K12" s="492">
        <v>278</v>
      </c>
      <c r="L12" s="490" t="s">
        <v>816</v>
      </c>
      <c r="M12" s="492">
        <v>278</v>
      </c>
      <c r="N12" s="491">
        <v>0</v>
      </c>
      <c r="O12" s="491">
        <v>0</v>
      </c>
      <c r="P12" s="491">
        <v>0</v>
      </c>
      <c r="Q12" s="491">
        <v>0</v>
      </c>
      <c r="R12" s="491">
        <v>0</v>
      </c>
      <c r="S12" s="483">
        <v>0</v>
      </c>
      <c r="T12" s="493">
        <v>0</v>
      </c>
      <c r="U12" s="494">
        <v>0</v>
      </c>
      <c r="V12" s="494">
        <v>0</v>
      </c>
      <c r="W12" s="494">
        <v>0</v>
      </c>
      <c r="X12" s="494">
        <v>0</v>
      </c>
    </row>
    <row r="13" spans="1:24" ht="18" customHeight="1">
      <c r="A13" s="495" t="s">
        <v>817</v>
      </c>
      <c r="B13" s="486">
        <f t="shared" ref="B13:K13" si="4">SUM(B14:B23)</f>
        <v>84</v>
      </c>
      <c r="C13" s="486">
        <f t="shared" si="4"/>
        <v>127</v>
      </c>
      <c r="D13" s="486">
        <f t="shared" si="4"/>
        <v>872</v>
      </c>
      <c r="E13" s="486">
        <f t="shared" si="4"/>
        <v>674</v>
      </c>
      <c r="F13" s="486">
        <f t="shared" si="4"/>
        <v>680</v>
      </c>
      <c r="G13" s="486">
        <f t="shared" si="4"/>
        <v>657</v>
      </c>
      <c r="H13" s="486">
        <f t="shared" si="4"/>
        <v>564</v>
      </c>
      <c r="I13" s="486">
        <f t="shared" si="4"/>
        <v>478</v>
      </c>
      <c r="J13" s="486">
        <f t="shared" si="4"/>
        <v>540</v>
      </c>
      <c r="K13" s="486">
        <f t="shared" si="4"/>
        <v>541</v>
      </c>
      <c r="L13" s="495" t="s">
        <v>817</v>
      </c>
      <c r="M13" s="486">
        <f t="shared" ref="M13:W13" si="5">SUM(M14:M23)</f>
        <v>541</v>
      </c>
      <c r="N13" s="486">
        <f t="shared" si="5"/>
        <v>244</v>
      </c>
      <c r="O13" s="486">
        <f t="shared" si="5"/>
        <v>249</v>
      </c>
      <c r="P13" s="486">
        <f t="shared" si="5"/>
        <v>252</v>
      </c>
      <c r="Q13" s="486">
        <f t="shared" si="5"/>
        <v>304</v>
      </c>
      <c r="R13" s="486">
        <f t="shared" si="5"/>
        <v>316</v>
      </c>
      <c r="S13" s="487">
        <f t="shared" si="5"/>
        <v>317</v>
      </c>
      <c r="T13" s="487">
        <f t="shared" si="5"/>
        <v>293</v>
      </c>
      <c r="U13" s="487">
        <f t="shared" si="5"/>
        <v>260</v>
      </c>
      <c r="V13" s="487">
        <f t="shared" si="5"/>
        <v>272</v>
      </c>
      <c r="W13" s="487">
        <f t="shared" si="5"/>
        <v>276</v>
      </c>
      <c r="X13" s="487">
        <f>X14+X15+X16+X17+X18+X19+X20+X21+X22+X23</f>
        <v>288</v>
      </c>
    </row>
    <row r="14" spans="1:24" ht="18" customHeight="1">
      <c r="A14" s="496" t="s">
        <v>818</v>
      </c>
      <c r="B14" s="477"/>
      <c r="C14" s="477"/>
      <c r="D14" s="477">
        <v>618</v>
      </c>
      <c r="E14" s="477">
        <v>310</v>
      </c>
      <c r="F14" s="477">
        <v>290</v>
      </c>
      <c r="G14" s="477">
        <v>279</v>
      </c>
      <c r="H14" s="477">
        <v>279</v>
      </c>
      <c r="I14" s="477">
        <v>270</v>
      </c>
      <c r="J14" s="477">
        <v>279</v>
      </c>
      <c r="K14" s="478">
        <v>280</v>
      </c>
      <c r="L14" s="496" t="s">
        <v>818</v>
      </c>
      <c r="M14" s="478">
        <v>280</v>
      </c>
      <c r="N14" s="477">
        <v>98</v>
      </c>
      <c r="O14" s="477">
        <v>102</v>
      </c>
      <c r="P14" s="477">
        <v>104</v>
      </c>
      <c r="Q14" s="478">
        <v>107</v>
      </c>
      <c r="R14" s="478">
        <v>112</v>
      </c>
      <c r="S14" s="479">
        <v>112</v>
      </c>
      <c r="T14" s="479">
        <v>112</v>
      </c>
      <c r="U14" s="481">
        <v>114</v>
      </c>
      <c r="V14" s="961">
        <v>114</v>
      </c>
      <c r="W14" s="961">
        <v>114</v>
      </c>
      <c r="X14" s="961">
        <v>114</v>
      </c>
    </row>
    <row r="15" spans="1:24" ht="18" customHeight="1">
      <c r="A15" s="496" t="s">
        <v>819</v>
      </c>
      <c r="B15" s="477">
        <v>80</v>
      </c>
      <c r="C15" s="477">
        <v>100</v>
      </c>
      <c r="D15" s="477">
        <v>105</v>
      </c>
      <c r="E15" s="477">
        <v>105</v>
      </c>
      <c r="F15" s="477">
        <v>103</v>
      </c>
      <c r="G15" s="477">
        <v>90</v>
      </c>
      <c r="H15" s="477">
        <v>90</v>
      </c>
      <c r="I15" s="477">
        <v>83</v>
      </c>
      <c r="J15" s="477">
        <v>57</v>
      </c>
      <c r="K15" s="478">
        <v>57</v>
      </c>
      <c r="L15" s="496" t="s">
        <v>819</v>
      </c>
      <c r="M15" s="478">
        <v>57</v>
      </c>
      <c r="N15" s="478">
        <v>57</v>
      </c>
      <c r="O15" s="478">
        <v>57</v>
      </c>
      <c r="P15" s="478">
        <v>57</v>
      </c>
      <c r="Q15" s="479">
        <v>103</v>
      </c>
      <c r="R15" s="479">
        <v>103</v>
      </c>
      <c r="S15" s="479">
        <v>103</v>
      </c>
      <c r="T15" s="479">
        <v>77</v>
      </c>
      <c r="U15" s="481">
        <v>54</v>
      </c>
      <c r="V15" s="481">
        <v>49</v>
      </c>
      <c r="W15" s="481">
        <v>49</v>
      </c>
      <c r="X15" s="481">
        <v>61</v>
      </c>
    </row>
    <row r="16" spans="1:24" ht="18" customHeight="1">
      <c r="A16" s="496" t="s">
        <v>820</v>
      </c>
      <c r="B16" s="477" t="s">
        <v>53</v>
      </c>
      <c r="C16" s="477" t="s">
        <v>53</v>
      </c>
      <c r="D16" s="477" t="s">
        <v>53</v>
      </c>
      <c r="E16" s="477">
        <v>3</v>
      </c>
      <c r="F16" s="477">
        <v>4</v>
      </c>
      <c r="G16" s="477">
        <v>4</v>
      </c>
      <c r="H16" s="477">
        <v>5</v>
      </c>
      <c r="I16" s="477">
        <v>5</v>
      </c>
      <c r="J16" s="477">
        <v>5</v>
      </c>
      <c r="K16" s="478">
        <v>5</v>
      </c>
      <c r="L16" s="496" t="s">
        <v>820</v>
      </c>
      <c r="M16" s="478">
        <v>5</v>
      </c>
      <c r="N16" s="477">
        <v>5</v>
      </c>
      <c r="O16" s="477">
        <v>5</v>
      </c>
      <c r="P16" s="477">
        <v>5</v>
      </c>
      <c r="Q16" s="478">
        <v>5</v>
      </c>
      <c r="R16" s="478">
        <v>5</v>
      </c>
      <c r="S16" s="479">
        <v>5</v>
      </c>
      <c r="T16" s="479">
        <v>5</v>
      </c>
      <c r="U16" s="479">
        <v>5</v>
      </c>
      <c r="V16" s="479">
        <v>5</v>
      </c>
      <c r="W16" s="479">
        <v>5</v>
      </c>
      <c r="X16" s="479">
        <v>5</v>
      </c>
    </row>
    <row r="17" spans="1:24" ht="18" customHeight="1">
      <c r="A17" s="496" t="s">
        <v>821</v>
      </c>
      <c r="B17" s="477" t="s">
        <v>53</v>
      </c>
      <c r="C17" s="477">
        <v>23</v>
      </c>
      <c r="D17" s="477">
        <v>145</v>
      </c>
      <c r="E17" s="477">
        <v>252</v>
      </c>
      <c r="F17" s="477">
        <v>279</v>
      </c>
      <c r="G17" s="477">
        <v>280</v>
      </c>
      <c r="H17" s="477">
        <v>186</v>
      </c>
      <c r="I17" s="477">
        <v>115</v>
      </c>
      <c r="J17" s="477">
        <v>194</v>
      </c>
      <c r="K17" s="478">
        <v>194</v>
      </c>
      <c r="L17" s="496" t="s">
        <v>821</v>
      </c>
      <c r="M17" s="478">
        <v>194</v>
      </c>
      <c r="N17" s="477">
        <v>79</v>
      </c>
      <c r="O17" s="477">
        <v>80</v>
      </c>
      <c r="P17" s="477">
        <v>81</v>
      </c>
      <c r="Q17" s="478">
        <v>83</v>
      </c>
      <c r="R17" s="478">
        <v>90</v>
      </c>
      <c r="S17" s="479">
        <v>91</v>
      </c>
      <c r="T17" s="479">
        <v>93</v>
      </c>
      <c r="U17" s="477">
        <v>81</v>
      </c>
      <c r="V17" s="961">
        <v>98</v>
      </c>
      <c r="W17" s="961">
        <v>102</v>
      </c>
      <c r="X17" s="961">
        <v>102</v>
      </c>
    </row>
    <row r="18" spans="1:24" ht="18" customHeight="1">
      <c r="A18" s="482" t="s">
        <v>822</v>
      </c>
      <c r="B18" s="477">
        <v>1</v>
      </c>
      <c r="C18" s="477">
        <v>1</v>
      </c>
      <c r="D18" s="477">
        <v>1</v>
      </c>
      <c r="E18" s="477">
        <v>1</v>
      </c>
      <c r="F18" s="477">
        <v>1</v>
      </c>
      <c r="G18" s="477">
        <v>1</v>
      </c>
      <c r="H18" s="477">
        <v>1</v>
      </c>
      <c r="I18" s="477">
        <v>1</v>
      </c>
      <c r="J18" s="477">
        <v>1</v>
      </c>
      <c r="K18" s="478">
        <v>1</v>
      </c>
      <c r="L18" s="482" t="s">
        <v>822</v>
      </c>
      <c r="M18" s="478">
        <v>1</v>
      </c>
      <c r="N18" s="477">
        <v>1</v>
      </c>
      <c r="O18" s="477">
        <v>1</v>
      </c>
      <c r="P18" s="477">
        <v>1</v>
      </c>
      <c r="Q18" s="478">
        <v>1</v>
      </c>
      <c r="R18" s="478">
        <v>1</v>
      </c>
      <c r="S18" s="479">
        <v>1</v>
      </c>
      <c r="T18" s="479">
        <v>1</v>
      </c>
      <c r="U18" s="477">
        <v>1</v>
      </c>
      <c r="V18" s="477">
        <v>1</v>
      </c>
      <c r="W18" s="477">
        <v>1</v>
      </c>
      <c r="X18" s="477">
        <v>1</v>
      </c>
    </row>
    <row r="19" spans="1:24" ht="18" customHeight="1">
      <c r="A19" s="482" t="s">
        <v>823</v>
      </c>
      <c r="B19" s="477">
        <v>1</v>
      </c>
      <c r="C19" s="477">
        <v>1</v>
      </c>
      <c r="D19" s="477">
        <v>1</v>
      </c>
      <c r="E19" s="477">
        <v>1</v>
      </c>
      <c r="F19" s="477">
        <v>1</v>
      </c>
      <c r="G19" s="477">
        <v>1</v>
      </c>
      <c r="H19" s="477">
        <v>1</v>
      </c>
      <c r="I19" s="477">
        <v>1</v>
      </c>
      <c r="J19" s="477">
        <v>1</v>
      </c>
      <c r="K19" s="478">
        <v>1</v>
      </c>
      <c r="L19" s="482" t="s">
        <v>823</v>
      </c>
      <c r="M19" s="478">
        <v>1</v>
      </c>
      <c r="N19" s="477">
        <v>1</v>
      </c>
      <c r="O19" s="477">
        <v>1</v>
      </c>
      <c r="P19" s="477">
        <v>1</v>
      </c>
      <c r="Q19" s="478">
        <v>1</v>
      </c>
      <c r="R19" s="478">
        <v>1</v>
      </c>
      <c r="S19" s="479">
        <v>1</v>
      </c>
      <c r="T19" s="479">
        <v>1</v>
      </c>
      <c r="U19" s="478">
        <v>1</v>
      </c>
      <c r="V19" s="478">
        <v>1</v>
      </c>
      <c r="W19" s="478">
        <v>1</v>
      </c>
      <c r="X19" s="478">
        <v>1</v>
      </c>
    </row>
    <row r="20" spans="1:24" ht="18" customHeight="1">
      <c r="A20" s="496" t="s">
        <v>824</v>
      </c>
      <c r="B20" s="479">
        <v>1</v>
      </c>
      <c r="C20" s="477">
        <v>1</v>
      </c>
      <c r="D20" s="477">
        <v>1</v>
      </c>
      <c r="E20" s="477">
        <v>1</v>
      </c>
      <c r="F20" s="477">
        <v>1</v>
      </c>
      <c r="G20" s="477">
        <v>1</v>
      </c>
      <c r="H20" s="477">
        <v>1</v>
      </c>
      <c r="I20" s="477">
        <v>1</v>
      </c>
      <c r="J20" s="477">
        <v>1</v>
      </c>
      <c r="K20" s="478">
        <v>1</v>
      </c>
      <c r="L20" s="496" t="s">
        <v>824</v>
      </c>
      <c r="M20" s="478">
        <v>1</v>
      </c>
      <c r="N20" s="477">
        <v>1</v>
      </c>
      <c r="O20" s="477">
        <v>1</v>
      </c>
      <c r="P20" s="477">
        <v>1</v>
      </c>
      <c r="Q20" s="478">
        <v>1</v>
      </c>
      <c r="R20" s="478">
        <v>1</v>
      </c>
      <c r="S20" s="481">
        <v>1</v>
      </c>
      <c r="T20" s="479">
        <v>1</v>
      </c>
      <c r="U20" s="478">
        <v>1</v>
      </c>
      <c r="V20" s="478">
        <v>1</v>
      </c>
      <c r="W20" s="478">
        <v>1</v>
      </c>
      <c r="X20" s="478">
        <v>1</v>
      </c>
    </row>
    <row r="21" spans="1:24" ht="18" customHeight="1">
      <c r="A21" s="496" t="s">
        <v>825</v>
      </c>
      <c r="B21" s="497">
        <v>1</v>
      </c>
      <c r="C21" s="477">
        <v>1</v>
      </c>
      <c r="D21" s="477">
        <v>1</v>
      </c>
      <c r="E21" s="477">
        <v>1</v>
      </c>
      <c r="F21" s="477">
        <v>1</v>
      </c>
      <c r="G21" s="477">
        <v>1</v>
      </c>
      <c r="H21" s="477">
        <v>1</v>
      </c>
      <c r="I21" s="477">
        <v>1</v>
      </c>
      <c r="J21" s="477">
        <v>1</v>
      </c>
      <c r="K21" s="478">
        <v>1</v>
      </c>
      <c r="L21" s="496" t="s">
        <v>825</v>
      </c>
      <c r="M21" s="478">
        <v>1</v>
      </c>
      <c r="N21" s="477">
        <v>1</v>
      </c>
      <c r="O21" s="477">
        <v>1</v>
      </c>
      <c r="P21" s="477">
        <v>1</v>
      </c>
      <c r="Q21" s="478">
        <v>1</v>
      </c>
      <c r="R21" s="478">
        <v>1</v>
      </c>
      <c r="S21" s="481">
        <v>1</v>
      </c>
      <c r="T21" s="481">
        <v>1</v>
      </c>
      <c r="U21" s="478">
        <v>1</v>
      </c>
      <c r="V21" s="478">
        <v>1</v>
      </c>
      <c r="W21" s="478">
        <v>1</v>
      </c>
      <c r="X21" s="478">
        <v>1</v>
      </c>
    </row>
    <row r="22" spans="1:24" ht="18" customHeight="1">
      <c r="A22" s="496" t="s">
        <v>826</v>
      </c>
      <c r="B22" s="481"/>
      <c r="C22" s="481"/>
      <c r="D22" s="481"/>
      <c r="E22" s="481"/>
      <c r="F22" s="481"/>
      <c r="G22" s="481"/>
      <c r="H22" s="481"/>
      <c r="I22" s="477">
        <v>1</v>
      </c>
      <c r="J22" s="477">
        <v>1</v>
      </c>
      <c r="K22" s="478">
        <v>1</v>
      </c>
      <c r="L22" s="496" t="s">
        <v>826</v>
      </c>
      <c r="M22" s="478">
        <v>1</v>
      </c>
      <c r="N22" s="477">
        <v>1</v>
      </c>
      <c r="O22" s="477">
        <v>1</v>
      </c>
      <c r="P22" s="477">
        <v>1</v>
      </c>
      <c r="Q22" s="478">
        <v>1</v>
      </c>
      <c r="R22" s="478">
        <v>1</v>
      </c>
      <c r="S22" s="481">
        <v>1</v>
      </c>
      <c r="T22" s="479">
        <v>1</v>
      </c>
      <c r="U22" s="478">
        <v>1</v>
      </c>
      <c r="V22" s="478">
        <v>1</v>
      </c>
      <c r="W22" s="478">
        <v>1</v>
      </c>
      <c r="X22" s="478">
        <v>1</v>
      </c>
    </row>
    <row r="23" spans="1:24" ht="18" customHeight="1" thickBot="1">
      <c r="A23" s="788" t="s">
        <v>827</v>
      </c>
      <c r="B23" s="789"/>
      <c r="C23" s="789"/>
      <c r="D23" s="789"/>
      <c r="E23" s="789"/>
      <c r="F23" s="789"/>
      <c r="G23" s="789"/>
      <c r="H23" s="789"/>
      <c r="I23" s="789"/>
      <c r="J23" s="789"/>
      <c r="K23" s="789"/>
      <c r="L23" s="496" t="s">
        <v>827</v>
      </c>
      <c r="M23" s="962" t="s">
        <v>53</v>
      </c>
      <c r="N23" s="962" t="s">
        <v>53</v>
      </c>
      <c r="O23" s="962" t="s">
        <v>53</v>
      </c>
      <c r="P23" s="962" t="s">
        <v>53</v>
      </c>
      <c r="Q23" s="478">
        <v>1</v>
      </c>
      <c r="R23" s="478">
        <v>1</v>
      </c>
      <c r="S23" s="478">
        <v>1</v>
      </c>
      <c r="T23" s="479">
        <v>1</v>
      </c>
      <c r="U23" s="478">
        <v>1</v>
      </c>
      <c r="V23" s="478">
        <v>1</v>
      </c>
      <c r="W23" s="478">
        <v>1</v>
      </c>
      <c r="X23" s="478">
        <v>1</v>
      </c>
    </row>
    <row r="24" spans="1:24" ht="18" customHeight="1">
      <c r="A24" s="963"/>
      <c r="B24" s="481"/>
      <c r="C24" s="481"/>
      <c r="D24" s="481"/>
      <c r="E24" s="481"/>
      <c r="F24" s="481"/>
      <c r="G24" s="481"/>
      <c r="H24" s="481"/>
      <c r="I24" s="481"/>
      <c r="J24" s="481"/>
      <c r="K24" s="481"/>
      <c r="L24" s="964" t="s">
        <v>1030</v>
      </c>
      <c r="M24" s="962" t="s">
        <v>53</v>
      </c>
      <c r="N24" s="962" t="s">
        <v>53</v>
      </c>
      <c r="O24" s="962" t="s">
        <v>53</v>
      </c>
      <c r="P24" s="962" t="s">
        <v>53</v>
      </c>
      <c r="Q24" s="962" t="s">
        <v>53</v>
      </c>
      <c r="R24" s="962" t="s">
        <v>53</v>
      </c>
      <c r="S24" s="962" t="s">
        <v>53</v>
      </c>
      <c r="T24" s="962" t="s">
        <v>53</v>
      </c>
      <c r="U24" s="962" t="s">
        <v>53</v>
      </c>
      <c r="V24" s="962" t="s">
        <v>53</v>
      </c>
      <c r="W24" s="962" t="s">
        <v>53</v>
      </c>
      <c r="X24" s="962">
        <v>24</v>
      </c>
    </row>
    <row r="25" spans="1:24" ht="18" customHeight="1">
      <c r="A25" s="963"/>
      <c r="B25" s="481"/>
      <c r="C25" s="481"/>
      <c r="D25" s="481"/>
      <c r="E25" s="481"/>
      <c r="F25" s="481"/>
      <c r="G25" s="481"/>
      <c r="H25" s="481"/>
      <c r="I25" s="481"/>
      <c r="J25" s="481"/>
      <c r="K25" s="481"/>
      <c r="L25" s="964" t="s">
        <v>1031</v>
      </c>
      <c r="M25" s="962" t="s">
        <v>53</v>
      </c>
      <c r="N25" s="962" t="s">
        <v>53</v>
      </c>
      <c r="O25" s="962" t="s">
        <v>53</v>
      </c>
      <c r="P25" s="962" t="s">
        <v>53</v>
      </c>
      <c r="Q25" s="962" t="s">
        <v>53</v>
      </c>
      <c r="R25" s="962" t="s">
        <v>53</v>
      </c>
      <c r="S25" s="962" t="s">
        <v>53</v>
      </c>
      <c r="T25" s="962" t="s">
        <v>53</v>
      </c>
      <c r="U25" s="962" t="s">
        <v>53</v>
      </c>
      <c r="V25" s="962" t="s">
        <v>53</v>
      </c>
      <c r="W25" s="962" t="s">
        <v>53</v>
      </c>
      <c r="X25" s="962">
        <v>4</v>
      </c>
    </row>
    <row r="26" spans="1:24" ht="18" customHeight="1" thickBot="1">
      <c r="A26" s="963"/>
      <c r="B26" s="481"/>
      <c r="C26" s="481"/>
      <c r="D26" s="481"/>
      <c r="E26" s="481"/>
      <c r="F26" s="481"/>
      <c r="G26" s="481"/>
      <c r="H26" s="481"/>
      <c r="I26" s="481"/>
      <c r="J26" s="481"/>
      <c r="K26" s="481"/>
      <c r="L26" s="965" t="s">
        <v>1032</v>
      </c>
      <c r="M26" s="966" t="s">
        <v>53</v>
      </c>
      <c r="N26" s="967" t="s">
        <v>53</v>
      </c>
      <c r="O26" s="967" t="s">
        <v>53</v>
      </c>
      <c r="P26" s="967" t="s">
        <v>53</v>
      </c>
      <c r="Q26" s="967" t="s">
        <v>53</v>
      </c>
      <c r="R26" s="967" t="s">
        <v>53</v>
      </c>
      <c r="S26" s="967" t="s">
        <v>53</v>
      </c>
      <c r="T26" s="967" t="s">
        <v>53</v>
      </c>
      <c r="U26" s="967" t="s">
        <v>53</v>
      </c>
      <c r="V26" s="967" t="s">
        <v>53</v>
      </c>
      <c r="W26" s="967" t="s">
        <v>53</v>
      </c>
      <c r="X26" s="967">
        <v>7</v>
      </c>
    </row>
    <row r="27" spans="1:24" s="469" customFormat="1" ht="18" customHeight="1">
      <c r="A27" s="783" t="s">
        <v>58</v>
      </c>
      <c r="B27" s="784"/>
      <c r="C27" s="784"/>
      <c r="D27" s="784"/>
      <c r="E27" s="784"/>
      <c r="F27" s="784"/>
      <c r="G27" s="784"/>
      <c r="H27" s="784"/>
      <c r="I27" s="784"/>
      <c r="J27" s="784"/>
      <c r="K27" s="784"/>
      <c r="L27" s="783" t="s">
        <v>58</v>
      </c>
      <c r="M27" s="784"/>
      <c r="N27" s="784"/>
      <c r="O27" s="784"/>
      <c r="P27" s="784"/>
      <c r="Q27" s="785"/>
      <c r="R27" s="785"/>
      <c r="S27" s="785"/>
      <c r="T27" s="786"/>
      <c r="U27" s="785"/>
    </row>
    <row r="28" spans="1:24" s="469" customFormat="1" ht="18" customHeight="1">
      <c r="A28" s="787" t="s">
        <v>958</v>
      </c>
      <c r="L28" s="787" t="s">
        <v>958</v>
      </c>
    </row>
    <row r="29" spans="1:24" ht="26.25" customHeight="1">
      <c r="L29" s="968" t="s">
        <v>1033</v>
      </c>
    </row>
    <row r="30" spans="1:24" ht="20.25">
      <c r="A30" s="499"/>
      <c r="L30" s="968" t="s">
        <v>1034</v>
      </c>
    </row>
    <row r="31" spans="1:24" ht="20.25">
      <c r="A31" s="499"/>
      <c r="L31" s="499"/>
    </row>
    <row r="32" spans="1:24" ht="20.25">
      <c r="A32" s="499"/>
      <c r="L32" s="499"/>
    </row>
    <row r="33" spans="1:12" ht="20.25">
      <c r="A33" s="499"/>
      <c r="L33" s="499"/>
    </row>
    <row r="34" spans="1:12" ht="20.25">
      <c r="A34" s="499"/>
      <c r="L34" s="499"/>
    </row>
    <row r="35" spans="1:12" ht="20.25">
      <c r="A35" s="499"/>
      <c r="L35" s="499"/>
    </row>
    <row r="36" spans="1:12" ht="20.25">
      <c r="A36" s="499"/>
      <c r="L36" s="499"/>
    </row>
    <row r="37" spans="1:12" ht="20.25">
      <c r="A37" s="499"/>
      <c r="L37" s="499"/>
    </row>
    <row r="38" spans="1:12" ht="20.25">
      <c r="A38" s="499"/>
      <c r="L38" s="499"/>
    </row>
    <row r="39" spans="1:12" ht="20.25">
      <c r="A39" s="499"/>
      <c r="L39" s="499"/>
    </row>
    <row r="40" spans="1:12" ht="20.25">
      <c r="A40" s="499"/>
      <c r="L40" s="499"/>
    </row>
    <row r="41" spans="1:12" ht="20.25">
      <c r="A41" s="499"/>
      <c r="L41" s="499"/>
    </row>
    <row r="42" spans="1:12" ht="20.25">
      <c r="A42" s="499"/>
      <c r="L42" s="499"/>
    </row>
    <row r="43" spans="1:12" ht="20.25">
      <c r="A43" s="499"/>
      <c r="L43" s="499"/>
    </row>
    <row r="44" spans="1:12" ht="20.25">
      <c r="A44" s="499"/>
      <c r="L44" s="499"/>
    </row>
    <row r="45" spans="1:12" ht="20.25">
      <c r="A45" s="499"/>
      <c r="L45" s="499"/>
    </row>
    <row r="46" spans="1:12" ht="20.25">
      <c r="A46" s="500"/>
      <c r="L46" s="500"/>
    </row>
    <row r="47" spans="1:12" ht="20.25">
      <c r="A47" s="501"/>
      <c r="L47" s="501"/>
    </row>
    <row r="48" spans="1:12" ht="20.25">
      <c r="A48" s="500"/>
      <c r="L48" s="500"/>
    </row>
    <row r="49" spans="1:12" ht="20.25">
      <c r="A49" s="501"/>
      <c r="L49" s="501"/>
    </row>
    <row r="50" spans="1:12">
      <c r="A50" s="498"/>
      <c r="L50" s="498"/>
    </row>
    <row r="51" spans="1:12" ht="20.25">
      <c r="A51" s="502"/>
      <c r="L51" s="502"/>
    </row>
    <row r="52" spans="1:12" ht="20.25">
      <c r="A52" s="499"/>
      <c r="L52" s="499"/>
    </row>
    <row r="53" spans="1:12" ht="20.25">
      <c r="A53" s="499"/>
      <c r="L53" s="499"/>
    </row>
    <row r="54" spans="1:12" ht="20.25">
      <c r="A54" s="499"/>
      <c r="L54" s="499"/>
    </row>
    <row r="55" spans="1:12" ht="20.25">
      <c r="A55" s="499"/>
      <c r="L55" s="499"/>
    </row>
    <row r="56" spans="1:12" ht="20.25">
      <c r="A56" s="499"/>
      <c r="L56" s="499"/>
    </row>
    <row r="57" spans="1:12" ht="20.25">
      <c r="A57" s="499"/>
      <c r="L57" s="499"/>
    </row>
    <row r="58" spans="1:12" ht="20.25">
      <c r="A58" s="499"/>
      <c r="L58" s="499"/>
    </row>
    <row r="59" spans="1:12" ht="20.25">
      <c r="A59" s="499"/>
      <c r="L59" s="499"/>
    </row>
    <row r="60" spans="1:12" ht="20.25">
      <c r="A60" s="499"/>
      <c r="L60" s="499"/>
    </row>
    <row r="61" spans="1:12" ht="20.25">
      <c r="A61" s="499"/>
      <c r="L61" s="499"/>
    </row>
    <row r="62" spans="1:12" ht="20.25">
      <c r="A62" s="499"/>
      <c r="L62" s="499"/>
    </row>
    <row r="63" spans="1:12" ht="17.25" customHeight="1">
      <c r="A63" s="499"/>
      <c r="L63" s="499"/>
    </row>
    <row r="64" spans="1:12" ht="20.25">
      <c r="A64" s="499"/>
      <c r="L64" s="499"/>
    </row>
    <row r="65" spans="1:12" ht="20.25">
      <c r="A65" s="499"/>
      <c r="L65" s="499"/>
    </row>
    <row r="66" spans="1:12" ht="20.25">
      <c r="A66" s="499"/>
      <c r="L66" s="499"/>
    </row>
    <row r="67" spans="1:12" ht="20.25">
      <c r="A67" s="499"/>
      <c r="L67" s="499"/>
    </row>
    <row r="68" spans="1:12" ht="20.25">
      <c r="A68" s="185"/>
      <c r="L68" s="185"/>
    </row>
    <row r="69" spans="1:12">
      <c r="A69" s="503"/>
      <c r="L69" s="503"/>
    </row>
    <row r="70" spans="1:12">
      <c r="A70" s="503"/>
      <c r="L70" s="503"/>
    </row>
    <row r="71" spans="1:12">
      <c r="A71" s="503"/>
      <c r="L71" s="503"/>
    </row>
    <row r="72" spans="1:12">
      <c r="A72" s="503"/>
      <c r="L72" s="503"/>
    </row>
    <row r="73" spans="1:12">
      <c r="A73" s="503"/>
      <c r="L73" s="503"/>
    </row>
    <row r="74" spans="1:12">
      <c r="A74" s="503"/>
      <c r="L74" s="503"/>
    </row>
  </sheetData>
  <pageMargins left="1.1811023622047245" right="0.23622047244094491" top="1.0236220472440944" bottom="0.74803149606299213" header="0.51181102362204722" footer="0.51181102362204722"/>
  <pageSetup paperSize="9" scale="87" fitToWidth="2" fitToHeight="2" orientation="landscape" r:id="rId1"/>
  <headerFooter alignWithMargins="0"/>
  <colBreaks count="1" manualBreakCount="1">
    <brk id="11" max="29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71"/>
  <sheetViews>
    <sheetView view="pageBreakPreview" zoomScaleNormal="75" zoomScaleSheetLayoutView="100" workbookViewId="0">
      <pane xSplit="1" ySplit="3" topLeftCell="B4" activePane="bottomRight" state="frozen"/>
      <selection pane="topRight" activeCell="B1" sqref="B1"/>
      <selection pane="bottomLeft" activeCell="A9" sqref="A9"/>
      <selection pane="bottomRight" activeCell="B4" sqref="B4"/>
    </sheetView>
  </sheetViews>
  <sheetFormatPr defaultRowHeight="14.25"/>
  <cols>
    <col min="1" max="1" width="12.5703125" style="64" customWidth="1"/>
    <col min="2" max="2" width="12.28515625" style="40" bestFit="1" customWidth="1"/>
    <col min="3" max="3" width="12.5703125" style="40" bestFit="1" customWidth="1"/>
    <col min="4" max="4" width="17.28515625" style="40" bestFit="1" customWidth="1"/>
    <col min="5" max="5" width="12.5703125" style="40" bestFit="1" customWidth="1"/>
    <col min="6" max="6" width="13.42578125" style="40" bestFit="1" customWidth="1"/>
    <col min="7" max="7" width="13.5703125" style="40" bestFit="1" customWidth="1"/>
    <col min="8" max="8" width="13.42578125" style="40" bestFit="1" customWidth="1"/>
    <col min="9" max="9" width="12.28515625" style="40" bestFit="1" customWidth="1"/>
    <col min="10" max="10" width="9.7109375" style="40" customWidth="1"/>
    <col min="11" max="11" width="9.140625" style="40" customWidth="1"/>
    <col min="12" max="16" width="14.42578125" style="40" bestFit="1" customWidth="1"/>
    <col min="17" max="16384" width="9.140625" style="40"/>
  </cols>
  <sheetData>
    <row r="1" spans="1:9" s="99" customFormat="1" ht="20.25" customHeight="1" thickBot="1">
      <c r="A1" s="1339" t="s">
        <v>828</v>
      </c>
      <c r="B1" s="1339"/>
      <c r="C1" s="1339"/>
      <c r="D1" s="1339"/>
      <c r="E1" s="1339"/>
      <c r="F1" s="1339"/>
      <c r="G1" s="1339"/>
      <c r="H1" s="1339"/>
      <c r="I1" s="1339"/>
    </row>
    <row r="2" spans="1:9" s="64" customFormat="1" ht="19.5" customHeight="1">
      <c r="A2" s="628" t="s">
        <v>39</v>
      </c>
      <c r="B2" s="628" t="s">
        <v>829</v>
      </c>
      <c r="C2" s="628" t="s">
        <v>829</v>
      </c>
      <c r="D2" s="628" t="s">
        <v>830</v>
      </c>
      <c r="E2" s="628" t="s">
        <v>831</v>
      </c>
      <c r="F2" s="628" t="s">
        <v>42</v>
      </c>
      <c r="G2" s="628" t="s">
        <v>832</v>
      </c>
      <c r="H2" s="628" t="s">
        <v>833</v>
      </c>
      <c r="I2" s="628" t="s">
        <v>47</v>
      </c>
    </row>
    <row r="3" spans="1:9" s="64" customFormat="1" ht="19.5" customHeight="1" thickBot="1">
      <c r="A3" s="45"/>
      <c r="B3" s="45" t="s">
        <v>475</v>
      </c>
      <c r="C3" s="45" t="s">
        <v>831</v>
      </c>
      <c r="D3" s="45" t="s">
        <v>959</v>
      </c>
      <c r="E3" s="45" t="s">
        <v>834</v>
      </c>
      <c r="F3" s="45" t="s">
        <v>835</v>
      </c>
      <c r="G3" s="45" t="s">
        <v>836</v>
      </c>
      <c r="H3" s="45"/>
      <c r="I3" s="45"/>
    </row>
    <row r="4" spans="1:9" ht="19.5" customHeight="1">
      <c r="A4" s="37">
        <v>1960</v>
      </c>
      <c r="B4" s="1067">
        <v>18</v>
      </c>
      <c r="C4" s="1067" t="s">
        <v>53</v>
      </c>
      <c r="D4" s="1067" t="s">
        <v>53</v>
      </c>
      <c r="E4" s="1067" t="s">
        <v>53</v>
      </c>
      <c r="F4" s="1067">
        <v>2.2999999999999998</v>
      </c>
      <c r="G4" s="1067" t="s">
        <v>53</v>
      </c>
      <c r="H4" s="1067" t="s">
        <v>53</v>
      </c>
      <c r="I4" s="808">
        <v>20.3</v>
      </c>
    </row>
    <row r="5" spans="1:9" ht="19.5" customHeight="1">
      <c r="A5" s="37">
        <v>1961</v>
      </c>
      <c r="B5" s="1067">
        <v>34</v>
      </c>
      <c r="C5" s="1067" t="s">
        <v>53</v>
      </c>
      <c r="D5" s="1067" t="s">
        <v>53</v>
      </c>
      <c r="E5" s="1067" t="s">
        <v>53</v>
      </c>
      <c r="F5" s="1067">
        <v>2.2000000000000002</v>
      </c>
      <c r="G5" s="1067" t="s">
        <v>53</v>
      </c>
      <c r="H5" s="1067" t="s">
        <v>53</v>
      </c>
      <c r="I5" s="808">
        <v>36.200000000000003</v>
      </c>
    </row>
    <row r="6" spans="1:9" ht="19.5" customHeight="1">
      <c r="A6" s="37">
        <v>1962</v>
      </c>
      <c r="B6" s="1067">
        <v>48</v>
      </c>
      <c r="C6" s="1067" t="s">
        <v>53</v>
      </c>
      <c r="D6" s="1067" t="s">
        <v>53</v>
      </c>
      <c r="E6" s="1067" t="s">
        <v>53</v>
      </c>
      <c r="F6" s="1067">
        <v>27.1</v>
      </c>
      <c r="G6" s="1067" t="s">
        <v>53</v>
      </c>
      <c r="H6" s="1067" t="s">
        <v>53</v>
      </c>
      <c r="I6" s="808">
        <v>75.099999999999994</v>
      </c>
    </row>
    <row r="7" spans="1:9" ht="19.5" customHeight="1">
      <c r="A7" s="37">
        <v>1963</v>
      </c>
      <c r="B7" s="1067">
        <v>60</v>
      </c>
      <c r="C7" s="1067" t="s">
        <v>53</v>
      </c>
      <c r="D7" s="1067" t="s">
        <v>53</v>
      </c>
      <c r="E7" s="1067" t="s">
        <v>53</v>
      </c>
      <c r="F7" s="1067">
        <v>44</v>
      </c>
      <c r="G7" s="1067" t="s">
        <v>53</v>
      </c>
      <c r="H7" s="1067" t="s">
        <v>53</v>
      </c>
      <c r="I7" s="808">
        <v>104</v>
      </c>
    </row>
    <row r="8" spans="1:9" ht="19.5" customHeight="1">
      <c r="A8" s="37">
        <v>1964</v>
      </c>
      <c r="B8" s="1067">
        <v>68</v>
      </c>
      <c r="C8" s="1067" t="s">
        <v>53</v>
      </c>
      <c r="D8" s="1067" t="s">
        <v>53</v>
      </c>
      <c r="E8" s="1067" t="s">
        <v>53</v>
      </c>
      <c r="F8" s="1067">
        <v>34</v>
      </c>
      <c r="G8" s="1067" t="s">
        <v>53</v>
      </c>
      <c r="H8" s="1067" t="s">
        <v>53</v>
      </c>
      <c r="I8" s="808">
        <v>102</v>
      </c>
    </row>
    <row r="9" spans="1:9" ht="19.5" customHeight="1">
      <c r="A9" s="37">
        <v>1965</v>
      </c>
      <c r="B9" s="1067">
        <v>80</v>
      </c>
      <c r="C9" s="1067" t="s">
        <v>53</v>
      </c>
      <c r="D9" s="1067" t="s">
        <v>53</v>
      </c>
      <c r="E9" s="1067" t="s">
        <v>53</v>
      </c>
      <c r="F9" s="1067">
        <v>48.1</v>
      </c>
      <c r="G9" s="1067" t="s">
        <v>53</v>
      </c>
      <c r="H9" s="1067" t="s">
        <v>53</v>
      </c>
      <c r="I9" s="808">
        <v>128.1</v>
      </c>
    </row>
    <row r="10" spans="1:9" ht="19.5" customHeight="1">
      <c r="A10" s="37">
        <v>1966</v>
      </c>
      <c r="B10" s="1067">
        <v>128</v>
      </c>
      <c r="C10" s="1067" t="s">
        <v>53</v>
      </c>
      <c r="D10" s="1067" t="s">
        <v>53</v>
      </c>
      <c r="E10" s="1067" t="s">
        <v>53</v>
      </c>
      <c r="F10" s="1067">
        <v>75.400000000000006</v>
      </c>
      <c r="G10" s="1067" t="s">
        <v>53</v>
      </c>
      <c r="H10" s="1067" t="s">
        <v>53</v>
      </c>
      <c r="I10" s="808">
        <v>203.4</v>
      </c>
    </row>
    <row r="11" spans="1:9" ht="19.5" customHeight="1">
      <c r="A11" s="37">
        <v>1967</v>
      </c>
      <c r="B11" s="1067">
        <v>168</v>
      </c>
      <c r="C11" s="1079" t="s">
        <v>53</v>
      </c>
      <c r="D11" s="1067" t="s">
        <v>53</v>
      </c>
      <c r="E11" s="1067" t="s">
        <v>53</v>
      </c>
      <c r="F11" s="1067">
        <v>44.2</v>
      </c>
      <c r="G11" s="1067" t="s">
        <v>53</v>
      </c>
      <c r="H11" s="1067" t="s">
        <v>53</v>
      </c>
      <c r="I11" s="808">
        <v>212.2</v>
      </c>
    </row>
    <row r="12" spans="1:9" ht="19.5" customHeight="1">
      <c r="A12" s="37">
        <v>1968</v>
      </c>
      <c r="B12" s="1067">
        <v>240</v>
      </c>
      <c r="C12" s="1067">
        <v>20</v>
      </c>
      <c r="D12" s="1067" t="s">
        <v>53</v>
      </c>
      <c r="E12" s="1067" t="s">
        <v>53</v>
      </c>
      <c r="F12" s="1067">
        <v>72.7</v>
      </c>
      <c r="G12" s="1067" t="s">
        <v>53</v>
      </c>
      <c r="H12" s="1067" t="s">
        <v>53</v>
      </c>
      <c r="I12" s="808">
        <v>332.7</v>
      </c>
    </row>
    <row r="13" spans="1:9" ht="19.5" customHeight="1">
      <c r="A13" s="37">
        <v>1969</v>
      </c>
      <c r="B13" s="1067">
        <v>340</v>
      </c>
      <c r="C13" s="1067">
        <v>142</v>
      </c>
      <c r="D13" s="1067" t="s">
        <v>53</v>
      </c>
      <c r="E13" s="1067" t="s">
        <v>53</v>
      </c>
      <c r="F13" s="1067">
        <v>85.8</v>
      </c>
      <c r="G13" s="1067" t="s">
        <v>53</v>
      </c>
      <c r="H13" s="1067" t="s">
        <v>53</v>
      </c>
      <c r="I13" s="808">
        <v>567.79999999999995</v>
      </c>
    </row>
    <row r="14" spans="1:9" ht="19.5" customHeight="1">
      <c r="A14" s="37">
        <v>1970</v>
      </c>
      <c r="B14" s="1067">
        <v>556</v>
      </c>
      <c r="C14" s="1067">
        <v>236</v>
      </c>
      <c r="D14" s="1067" t="s">
        <v>53</v>
      </c>
      <c r="E14" s="1067" t="s">
        <v>53</v>
      </c>
      <c r="F14" s="1067">
        <v>100.9</v>
      </c>
      <c r="G14" s="1067" t="s">
        <v>53</v>
      </c>
      <c r="H14" s="1067" t="s">
        <v>53</v>
      </c>
      <c r="I14" s="808">
        <v>892.9</v>
      </c>
    </row>
    <row r="15" spans="1:9" ht="19.5" customHeight="1">
      <c r="A15" s="37">
        <v>1971</v>
      </c>
      <c r="B15" s="1067">
        <v>616</v>
      </c>
      <c r="C15" s="1067">
        <v>256</v>
      </c>
      <c r="D15" s="1067" t="s">
        <v>53</v>
      </c>
      <c r="E15" s="1067" t="s">
        <v>53</v>
      </c>
      <c r="F15" s="1067">
        <v>72.599999999999994</v>
      </c>
      <c r="G15" s="1067" t="s">
        <v>53</v>
      </c>
      <c r="H15" s="1067" t="s">
        <v>53</v>
      </c>
      <c r="I15" s="808">
        <v>944.6</v>
      </c>
    </row>
    <row r="16" spans="1:9" ht="19.5" customHeight="1">
      <c r="A16" s="37">
        <v>1972</v>
      </c>
      <c r="B16" s="1067">
        <v>616</v>
      </c>
      <c r="C16" s="1067">
        <v>286</v>
      </c>
      <c r="D16" s="1067" t="s">
        <v>53</v>
      </c>
      <c r="E16" s="1067" t="s">
        <v>53</v>
      </c>
      <c r="F16" s="1067">
        <v>85.7</v>
      </c>
      <c r="G16" s="1067" t="s">
        <v>53</v>
      </c>
      <c r="H16" s="1067" t="s">
        <v>53</v>
      </c>
      <c r="I16" s="808">
        <v>987.7</v>
      </c>
    </row>
    <row r="17" spans="1:10" ht="19.5" customHeight="1">
      <c r="A17" s="37">
        <v>1973</v>
      </c>
      <c r="B17" s="1067">
        <v>616</v>
      </c>
      <c r="C17" s="1067">
        <v>286</v>
      </c>
      <c r="D17" s="1067" t="s">
        <v>53</v>
      </c>
      <c r="E17" s="1067" t="s">
        <v>53</v>
      </c>
      <c r="F17" s="1067">
        <v>18.3</v>
      </c>
      <c r="G17" s="1067" t="s">
        <v>53</v>
      </c>
      <c r="H17" s="1067" t="s">
        <v>53</v>
      </c>
      <c r="I17" s="808">
        <v>920.3</v>
      </c>
    </row>
    <row r="18" spans="1:10" ht="19.5" customHeight="1">
      <c r="A18" s="37">
        <v>1974</v>
      </c>
      <c r="B18" s="1067">
        <v>616</v>
      </c>
      <c r="C18" s="1067">
        <v>286</v>
      </c>
      <c r="D18" s="1067" t="s">
        <v>53</v>
      </c>
      <c r="E18" s="1067" t="s">
        <v>53</v>
      </c>
      <c r="F18" s="1067">
        <v>30.2</v>
      </c>
      <c r="G18" s="1067" t="s">
        <v>53</v>
      </c>
      <c r="H18" s="1067" t="s">
        <v>53</v>
      </c>
      <c r="I18" s="808">
        <v>932.2</v>
      </c>
    </row>
    <row r="19" spans="1:10" ht="19.5" customHeight="1">
      <c r="A19" s="37">
        <v>1975</v>
      </c>
      <c r="B19" s="1067">
        <v>616</v>
      </c>
      <c r="C19" s="1067">
        <v>228</v>
      </c>
      <c r="D19" s="1067">
        <v>49.8</v>
      </c>
      <c r="E19" s="1067" t="s">
        <v>53</v>
      </c>
      <c r="F19" s="1067">
        <v>118.4</v>
      </c>
      <c r="G19" s="1067" t="s">
        <v>53</v>
      </c>
      <c r="H19" s="1067" t="s">
        <v>53</v>
      </c>
      <c r="I19" s="808">
        <v>1012.1999999999999</v>
      </c>
    </row>
    <row r="20" spans="1:10" ht="19.5" customHeight="1">
      <c r="A20" s="37">
        <v>1976</v>
      </c>
      <c r="B20" s="1067">
        <v>616</v>
      </c>
      <c r="C20" s="1067">
        <v>652</v>
      </c>
      <c r="D20" s="1067">
        <v>175.4</v>
      </c>
      <c r="E20" s="1067" t="s">
        <v>53</v>
      </c>
      <c r="F20" s="1067">
        <v>139</v>
      </c>
      <c r="G20" s="1067" t="s">
        <v>53</v>
      </c>
      <c r="H20" s="1067" t="s">
        <v>53</v>
      </c>
      <c r="I20" s="808">
        <v>1582.4</v>
      </c>
    </row>
    <row r="21" spans="1:10" ht="19.5" customHeight="1">
      <c r="A21" s="37">
        <v>1977</v>
      </c>
      <c r="B21" s="1067">
        <v>691</v>
      </c>
      <c r="C21" s="1067">
        <v>900</v>
      </c>
      <c r="D21" s="1067">
        <v>437.3</v>
      </c>
      <c r="E21" s="1067" t="s">
        <v>53</v>
      </c>
      <c r="F21" s="1067">
        <v>110.6</v>
      </c>
      <c r="G21" s="1067" t="s">
        <v>53</v>
      </c>
      <c r="H21" s="1067" t="s">
        <v>53</v>
      </c>
      <c r="I21" s="808">
        <v>2138.9</v>
      </c>
    </row>
    <row r="22" spans="1:10" ht="19.5" customHeight="1">
      <c r="A22" s="37">
        <v>1978</v>
      </c>
      <c r="B22" s="1067">
        <v>816</v>
      </c>
      <c r="C22" s="1067">
        <v>1800</v>
      </c>
      <c r="D22" s="1067">
        <v>248.2</v>
      </c>
      <c r="E22" s="1067" t="s">
        <v>53</v>
      </c>
      <c r="F22" s="1067">
        <v>122.7</v>
      </c>
      <c r="G22" s="1067" t="s">
        <v>53</v>
      </c>
      <c r="H22" s="1067" t="s">
        <v>53</v>
      </c>
      <c r="I22" s="808">
        <v>2986.8999999999996</v>
      </c>
    </row>
    <row r="23" spans="1:10" ht="19.5" customHeight="1">
      <c r="A23" s="37">
        <v>1979</v>
      </c>
      <c r="B23" s="1067">
        <v>2119</v>
      </c>
      <c r="C23" s="1067">
        <v>2310</v>
      </c>
      <c r="D23" s="1067" t="s">
        <v>53</v>
      </c>
      <c r="E23" s="1067">
        <v>31.1</v>
      </c>
      <c r="F23" s="1067" t="s">
        <v>53</v>
      </c>
      <c r="G23" s="1067" t="s">
        <v>53</v>
      </c>
      <c r="H23" s="1067" t="s">
        <v>53</v>
      </c>
      <c r="I23" s="808">
        <v>4460.1000000000004</v>
      </c>
      <c r="J23" s="41"/>
    </row>
    <row r="24" spans="1:10" ht="19.5" customHeight="1">
      <c r="A24" s="37">
        <v>1980</v>
      </c>
      <c r="B24" s="1067">
        <v>2119</v>
      </c>
      <c r="C24" s="1067">
        <v>2727.6</v>
      </c>
      <c r="D24" s="1067">
        <v>31.7</v>
      </c>
      <c r="E24" s="1067">
        <v>120.9</v>
      </c>
      <c r="F24" s="1067">
        <v>48.1</v>
      </c>
      <c r="G24" s="1067">
        <v>28.3</v>
      </c>
      <c r="H24" s="1067" t="s">
        <v>53</v>
      </c>
      <c r="I24" s="808">
        <v>5075.6000000000004</v>
      </c>
      <c r="J24" s="41"/>
    </row>
    <row r="25" spans="1:10" ht="19.5" customHeight="1">
      <c r="A25" s="37">
        <v>1981</v>
      </c>
      <c r="B25" s="38">
        <v>5782</v>
      </c>
      <c r="C25" s="38">
        <v>2307.6</v>
      </c>
      <c r="D25" s="38">
        <v>98.9</v>
      </c>
      <c r="E25" s="38">
        <v>168.5</v>
      </c>
      <c r="F25" s="38">
        <v>73</v>
      </c>
      <c r="G25" s="38">
        <v>19.399999999999999</v>
      </c>
      <c r="H25" s="641" t="s">
        <v>53</v>
      </c>
      <c r="I25" s="646">
        <v>8449.4</v>
      </c>
      <c r="J25" s="41"/>
    </row>
    <row r="26" spans="1:10" ht="19.5" customHeight="1">
      <c r="A26" s="37">
        <v>1982</v>
      </c>
      <c r="B26" s="38">
        <v>9782</v>
      </c>
      <c r="C26" s="38">
        <v>1668.6</v>
      </c>
      <c r="D26" s="38">
        <v>93.8</v>
      </c>
      <c r="E26" s="38">
        <v>346.2</v>
      </c>
      <c r="F26" s="38">
        <v>110.4</v>
      </c>
      <c r="G26" s="38">
        <v>21.1</v>
      </c>
      <c r="H26" s="641" t="s">
        <v>53</v>
      </c>
      <c r="I26" s="646">
        <v>12022.1</v>
      </c>
      <c r="J26" s="41"/>
    </row>
    <row r="27" spans="1:10" ht="19.5" customHeight="1">
      <c r="A27" s="37">
        <v>1983</v>
      </c>
      <c r="B27" s="38">
        <v>13476</v>
      </c>
      <c r="C27" s="38">
        <v>4894</v>
      </c>
      <c r="D27" s="38">
        <v>90.5</v>
      </c>
      <c r="E27" s="38">
        <v>419.1</v>
      </c>
      <c r="F27" s="38">
        <v>153.30000000000001</v>
      </c>
      <c r="G27" s="38">
        <v>17.8</v>
      </c>
      <c r="H27" s="641" t="s">
        <v>53</v>
      </c>
      <c r="I27" s="646">
        <v>19050.699999999997</v>
      </c>
      <c r="J27" s="41"/>
    </row>
    <row r="28" spans="1:10" ht="19.5" customHeight="1">
      <c r="A28" s="37">
        <v>1984</v>
      </c>
      <c r="B28" s="38">
        <v>15476</v>
      </c>
      <c r="C28" s="38">
        <v>6413</v>
      </c>
      <c r="D28" s="38">
        <v>87.4</v>
      </c>
      <c r="E28" s="38">
        <v>260.7</v>
      </c>
      <c r="F28" s="38">
        <v>156.69999999999999</v>
      </c>
      <c r="G28" s="38">
        <v>18.5</v>
      </c>
      <c r="H28" s="641" t="s">
        <v>53</v>
      </c>
      <c r="I28" s="646">
        <v>22412.300000000003</v>
      </c>
      <c r="J28" s="41"/>
    </row>
    <row r="29" spans="1:10" ht="19.5" customHeight="1">
      <c r="A29" s="37">
        <v>1985</v>
      </c>
      <c r="B29" s="38">
        <v>16976</v>
      </c>
      <c r="C29" s="38">
        <v>6644</v>
      </c>
      <c r="D29" s="114" t="s">
        <v>53</v>
      </c>
      <c r="E29" s="38">
        <v>211.7</v>
      </c>
      <c r="F29" s="38">
        <v>218.2</v>
      </c>
      <c r="G29" s="38">
        <v>20.3</v>
      </c>
      <c r="H29" s="641" t="s">
        <v>53</v>
      </c>
      <c r="I29" s="646">
        <v>24070.2</v>
      </c>
      <c r="J29" s="41"/>
    </row>
    <row r="30" spans="1:10" ht="19.5" customHeight="1">
      <c r="A30" s="37">
        <v>1986</v>
      </c>
      <c r="B30" s="38">
        <v>16976</v>
      </c>
      <c r="C30" s="38">
        <v>6654.7</v>
      </c>
      <c r="D30" s="38">
        <v>14.6</v>
      </c>
      <c r="E30" s="38">
        <v>261.89999999999998</v>
      </c>
      <c r="F30" s="38">
        <v>259</v>
      </c>
      <c r="G30" s="38">
        <v>17.5</v>
      </c>
      <c r="H30" s="641" t="s">
        <v>53</v>
      </c>
      <c r="I30" s="646">
        <v>24183.7</v>
      </c>
      <c r="J30" s="41"/>
    </row>
    <row r="31" spans="1:10" ht="19.5" customHeight="1">
      <c r="A31" s="37">
        <v>1987</v>
      </c>
      <c r="B31" s="38">
        <v>25226</v>
      </c>
      <c r="C31" s="38">
        <v>6664.1</v>
      </c>
      <c r="D31" s="38">
        <v>28.3</v>
      </c>
      <c r="E31" s="38">
        <v>1328.3</v>
      </c>
      <c r="F31" s="38">
        <v>496.4</v>
      </c>
      <c r="G31" s="38">
        <v>8.6</v>
      </c>
      <c r="H31" s="641" t="s">
        <v>53</v>
      </c>
      <c r="I31" s="646">
        <v>33751.699999999997</v>
      </c>
      <c r="J31" s="41"/>
    </row>
    <row r="32" spans="1:10" ht="19.5" customHeight="1">
      <c r="A32" s="37">
        <v>1988</v>
      </c>
      <c r="B32" s="38">
        <v>35476</v>
      </c>
      <c r="C32" s="38">
        <v>6794.6</v>
      </c>
      <c r="D32" s="38">
        <v>5.9</v>
      </c>
      <c r="E32" s="38">
        <v>38.4</v>
      </c>
      <c r="F32" s="38">
        <v>1861.3</v>
      </c>
      <c r="G32" s="38">
        <v>668.9</v>
      </c>
      <c r="H32" s="641" t="s">
        <v>53</v>
      </c>
      <c r="I32" s="646">
        <v>44845.100000000006</v>
      </c>
      <c r="J32" s="41"/>
    </row>
    <row r="33" spans="1:16" ht="19.5" customHeight="1">
      <c r="A33" s="37">
        <v>1989</v>
      </c>
      <c r="B33" s="38">
        <v>24126</v>
      </c>
      <c r="C33" s="38">
        <v>6944.6</v>
      </c>
      <c r="D33" s="641" t="s">
        <v>53</v>
      </c>
      <c r="E33" s="38">
        <v>11.6</v>
      </c>
      <c r="F33" s="38">
        <v>1309.8</v>
      </c>
      <c r="G33" s="38">
        <v>737.2</v>
      </c>
      <c r="H33" s="641" t="s">
        <v>53</v>
      </c>
      <c r="I33" s="646">
        <v>33129.199999999997</v>
      </c>
      <c r="L33" s="1070"/>
    </row>
    <row r="34" spans="1:16" ht="19.5" customHeight="1">
      <c r="A34" s="37">
        <v>1990</v>
      </c>
      <c r="B34" s="38">
        <v>25476</v>
      </c>
      <c r="C34" s="38">
        <v>34214.6</v>
      </c>
      <c r="D34" s="641" t="s">
        <v>53</v>
      </c>
      <c r="E34" s="38">
        <v>3.6</v>
      </c>
      <c r="F34" s="38">
        <v>1743</v>
      </c>
      <c r="G34" s="38">
        <v>953.4</v>
      </c>
      <c r="H34" s="641" t="s">
        <v>53</v>
      </c>
      <c r="I34" s="646">
        <v>62390.6</v>
      </c>
      <c r="J34" s="41"/>
      <c r="L34" s="1071"/>
    </row>
    <row r="35" spans="1:16" ht="19.5" customHeight="1">
      <c r="A35" s="37">
        <v>1991</v>
      </c>
      <c r="B35" s="38">
        <v>56728.3</v>
      </c>
      <c r="C35" s="38">
        <v>34214.6</v>
      </c>
      <c r="D35" s="641" t="s">
        <v>53</v>
      </c>
      <c r="E35" s="38">
        <v>0</v>
      </c>
      <c r="F35" s="38">
        <v>1107.4000000000001</v>
      </c>
      <c r="G35" s="38">
        <v>1031.5999999999999</v>
      </c>
      <c r="H35" s="641" t="s">
        <v>53</v>
      </c>
      <c r="I35" s="646">
        <v>93081.9</v>
      </c>
      <c r="J35" s="41"/>
      <c r="L35" s="1071"/>
    </row>
    <row r="36" spans="1:16" ht="19.5" customHeight="1">
      <c r="A36" s="37">
        <v>1992</v>
      </c>
      <c r="B36" s="38">
        <v>103326.5</v>
      </c>
      <c r="C36" s="38">
        <v>35241.4</v>
      </c>
      <c r="D36" s="641" t="s">
        <v>53</v>
      </c>
      <c r="E36" s="38">
        <v>536.5</v>
      </c>
      <c r="F36" s="38">
        <v>1575.2</v>
      </c>
      <c r="G36" s="38">
        <v>126.7</v>
      </c>
      <c r="H36" s="641" t="s">
        <v>53</v>
      </c>
      <c r="I36" s="646">
        <v>140806.30000000002</v>
      </c>
      <c r="J36" s="41"/>
    </row>
    <row r="37" spans="1:16" ht="19.5" customHeight="1">
      <c r="A37" s="37">
        <v>1993</v>
      </c>
      <c r="B37" s="38">
        <v>103326.5</v>
      </c>
      <c r="C37" s="38">
        <v>36584.300000000003</v>
      </c>
      <c r="D37" s="38">
        <v>10</v>
      </c>
      <c r="E37" s="38">
        <v>90.8</v>
      </c>
      <c r="F37" s="38">
        <v>3371.5</v>
      </c>
      <c r="G37" s="38">
        <v>1858.2</v>
      </c>
      <c r="H37" s="641" t="s">
        <v>53</v>
      </c>
      <c r="I37" s="646">
        <v>145241.29999999999</v>
      </c>
      <c r="J37" s="41"/>
      <c r="L37" s="1071"/>
      <c r="M37" s="1071"/>
      <c r="N37" s="1071"/>
      <c r="O37" s="1071"/>
      <c r="P37" s="1071"/>
    </row>
    <row r="38" spans="1:16" ht="19.5" customHeight="1">
      <c r="A38" s="37">
        <v>1994</v>
      </c>
      <c r="B38" s="38">
        <v>103326.5</v>
      </c>
      <c r="C38" s="38">
        <v>37342.699999999997</v>
      </c>
      <c r="D38" s="641" t="s">
        <v>53</v>
      </c>
      <c r="E38" s="38">
        <v>15.2</v>
      </c>
      <c r="F38" s="38">
        <v>5252.5</v>
      </c>
      <c r="G38" s="38">
        <v>4660.2</v>
      </c>
      <c r="H38" s="641" t="s">
        <v>53</v>
      </c>
      <c r="I38" s="646">
        <v>150597.10000000003</v>
      </c>
      <c r="J38" s="41"/>
      <c r="L38" s="1071"/>
      <c r="M38" s="1071"/>
      <c r="N38" s="1071"/>
      <c r="O38" s="1071"/>
      <c r="P38" s="1071"/>
    </row>
    <row r="39" spans="1:16" ht="19.5" customHeight="1">
      <c r="A39" s="37">
        <v>1995</v>
      </c>
      <c r="B39" s="38">
        <v>103326.5</v>
      </c>
      <c r="C39" s="38">
        <v>23596.3</v>
      </c>
      <c r="D39" s="641" t="s">
        <v>53</v>
      </c>
      <c r="E39" s="38">
        <v>48</v>
      </c>
      <c r="F39" s="38">
        <v>10034.9</v>
      </c>
      <c r="G39" s="38">
        <v>8102.4</v>
      </c>
      <c r="H39" s="641" t="s">
        <v>53</v>
      </c>
      <c r="I39" s="646">
        <v>145108.1</v>
      </c>
      <c r="J39" s="41"/>
      <c r="L39" s="1071"/>
      <c r="M39" s="1071"/>
      <c r="N39" s="1071"/>
      <c r="O39" s="1071"/>
      <c r="P39" s="1071"/>
    </row>
    <row r="40" spans="1:16" ht="19.5" customHeight="1">
      <c r="A40" s="37">
        <v>1996</v>
      </c>
      <c r="B40" s="38">
        <v>103326.5</v>
      </c>
      <c r="C40" s="641" t="s">
        <v>53</v>
      </c>
      <c r="D40" s="641" t="s">
        <v>53</v>
      </c>
      <c r="E40" s="38">
        <v>104.9</v>
      </c>
      <c r="F40" s="38">
        <v>8023.7</v>
      </c>
      <c r="G40" s="504">
        <v>12199.9</v>
      </c>
      <c r="H40" s="641" t="s">
        <v>53</v>
      </c>
      <c r="I40" s="646">
        <v>123654.99999999999</v>
      </c>
      <c r="J40" s="41"/>
      <c r="M40" s="1071"/>
      <c r="N40" s="1071"/>
      <c r="O40" s="1071"/>
      <c r="P40" s="1071"/>
    </row>
    <row r="41" spans="1:16" ht="19.5" customHeight="1">
      <c r="A41" s="37">
        <v>1997</v>
      </c>
      <c r="B41" s="38">
        <v>221800.5</v>
      </c>
      <c r="C41" s="641" t="s">
        <v>53</v>
      </c>
      <c r="D41" s="641" t="s">
        <v>53</v>
      </c>
      <c r="E41" s="641" t="s">
        <v>53</v>
      </c>
      <c r="F41" s="38">
        <v>13595.3</v>
      </c>
      <c r="G41" s="504">
        <v>11956.4</v>
      </c>
      <c r="H41" s="641" t="s">
        <v>53</v>
      </c>
      <c r="I41" s="646">
        <v>247352.19999999998</v>
      </c>
      <c r="J41" s="41"/>
    </row>
    <row r="42" spans="1:16" ht="19.5" customHeight="1">
      <c r="A42" s="37">
        <v>1998</v>
      </c>
      <c r="B42" s="38">
        <v>221801.5</v>
      </c>
      <c r="C42" s="641" t="s">
        <v>53</v>
      </c>
      <c r="D42" s="114">
        <v>790.3</v>
      </c>
      <c r="E42" s="641" t="s">
        <v>53</v>
      </c>
      <c r="F42" s="38">
        <v>7252.2</v>
      </c>
      <c r="G42" s="504">
        <v>17473.900000000001</v>
      </c>
      <c r="H42" s="641" t="s">
        <v>53</v>
      </c>
      <c r="I42" s="646">
        <v>247317.9</v>
      </c>
      <c r="J42" s="41"/>
    </row>
    <row r="43" spans="1:16" s="252" customFormat="1">
      <c r="A43" s="37">
        <v>1999</v>
      </c>
      <c r="B43" s="38">
        <v>361758.4</v>
      </c>
      <c r="C43" s="641" t="s">
        <v>53</v>
      </c>
      <c r="D43" s="114">
        <v>952.8</v>
      </c>
      <c r="E43" s="641" t="s">
        <v>53</v>
      </c>
      <c r="F43" s="38">
        <v>20476.400000000001</v>
      </c>
      <c r="G43" s="504">
        <v>11971.8</v>
      </c>
      <c r="H43" s="641" t="s">
        <v>53</v>
      </c>
      <c r="I43" s="646">
        <v>395159.4</v>
      </c>
    </row>
    <row r="44" spans="1:16" s="429" customFormat="1">
      <c r="A44" s="37">
        <v>2000</v>
      </c>
      <c r="B44" s="38">
        <v>465535.8</v>
      </c>
      <c r="C44" s="641" t="s">
        <v>53</v>
      </c>
      <c r="D44" s="114">
        <v>2406.3000000000002</v>
      </c>
      <c r="E44" s="641" t="s">
        <v>53</v>
      </c>
      <c r="F44" s="38">
        <v>19002.5</v>
      </c>
      <c r="G44" s="504">
        <v>31774.9</v>
      </c>
      <c r="H44" s="641" t="s">
        <v>53</v>
      </c>
      <c r="I44" s="646">
        <v>518719.5</v>
      </c>
      <c r="J44" s="252"/>
    </row>
    <row r="45" spans="1:16" s="48" customFormat="1">
      <c r="A45" s="37">
        <v>2001</v>
      </c>
      <c r="B45" s="38">
        <v>584535.80000000005</v>
      </c>
      <c r="C45" s="641" t="s">
        <v>53</v>
      </c>
      <c r="D45" s="800">
        <v>3704.7</v>
      </c>
      <c r="E45" s="641" t="s">
        <v>53</v>
      </c>
      <c r="F45" s="38">
        <v>35347.5</v>
      </c>
      <c r="G45" s="114">
        <v>30752.799999999999</v>
      </c>
      <c r="H45" s="641" t="s">
        <v>53</v>
      </c>
      <c r="I45" s="646">
        <v>654340.80000000005</v>
      </c>
      <c r="J45" s="40"/>
    </row>
    <row r="46" spans="1:16" s="430" customFormat="1">
      <c r="A46" s="37">
        <v>2002</v>
      </c>
      <c r="B46" s="505">
        <v>584535.80000000005</v>
      </c>
      <c r="C46" s="641" t="s">
        <v>53</v>
      </c>
      <c r="D46" s="55">
        <v>1128</v>
      </c>
      <c r="E46" s="641" t="s">
        <v>53</v>
      </c>
      <c r="F46" s="505">
        <v>36978.199999999997</v>
      </c>
      <c r="G46" s="114">
        <v>32214.2</v>
      </c>
      <c r="H46" s="641" t="s">
        <v>53</v>
      </c>
      <c r="I46" s="646">
        <v>654856.19999999995</v>
      </c>
      <c r="J46" s="40"/>
    </row>
    <row r="47" spans="1:16">
      <c r="A47" s="37">
        <v>2003</v>
      </c>
      <c r="B47" s="505">
        <v>825054.5</v>
      </c>
      <c r="C47" s="641" t="s">
        <v>53</v>
      </c>
      <c r="D47" s="55">
        <v>33254.9</v>
      </c>
      <c r="E47" s="641" t="s">
        <v>53</v>
      </c>
      <c r="F47" s="505">
        <v>47569</v>
      </c>
      <c r="G47" s="114">
        <v>33900.300000000003</v>
      </c>
      <c r="H47" s="114">
        <v>72560</v>
      </c>
      <c r="I47" s="646">
        <v>1012338.7000000001</v>
      </c>
    </row>
    <row r="48" spans="1:16">
      <c r="A48" s="37">
        <v>2004</v>
      </c>
      <c r="B48" s="505">
        <v>871577</v>
      </c>
      <c r="C48" s="641" t="s">
        <v>53</v>
      </c>
      <c r="D48" s="55">
        <v>32758.7</v>
      </c>
      <c r="E48" s="641" t="s">
        <v>53</v>
      </c>
      <c r="F48" s="505">
        <v>80115.3</v>
      </c>
      <c r="G48" s="114">
        <v>24002.9</v>
      </c>
      <c r="H48" s="114">
        <v>72560</v>
      </c>
      <c r="I48" s="646">
        <v>1081013.8999999999</v>
      </c>
    </row>
    <row r="49" spans="1:10">
      <c r="A49" s="37">
        <v>2005</v>
      </c>
      <c r="B49" s="505">
        <v>854828</v>
      </c>
      <c r="C49" s="641" t="s">
        <v>53</v>
      </c>
      <c r="D49" s="55">
        <v>101361.5</v>
      </c>
      <c r="E49" s="641" t="s">
        <v>53</v>
      </c>
      <c r="F49" s="505">
        <v>194591.2</v>
      </c>
      <c r="G49" s="114">
        <v>41123.5</v>
      </c>
      <c r="H49" s="114">
        <v>250830</v>
      </c>
      <c r="I49" s="646">
        <v>1442734.2</v>
      </c>
    </row>
    <row r="50" spans="1:10">
      <c r="A50" s="37">
        <v>2006</v>
      </c>
      <c r="B50" s="505">
        <v>701399.8</v>
      </c>
      <c r="C50" s="641" t="s">
        <v>53</v>
      </c>
      <c r="D50" s="55">
        <v>319332.3</v>
      </c>
      <c r="E50" s="641" t="s">
        <v>53</v>
      </c>
      <c r="F50" s="505">
        <v>193511.6</v>
      </c>
      <c r="G50" s="114">
        <v>45743.5</v>
      </c>
      <c r="H50" s="114">
        <v>643940</v>
      </c>
      <c r="I50" s="646">
        <v>1903927.2000000002</v>
      </c>
    </row>
    <row r="51" spans="1:10">
      <c r="A51" s="37">
        <v>2007</v>
      </c>
      <c r="B51" s="505">
        <v>574929.42999999993</v>
      </c>
      <c r="C51" s="641" t="s">
        <v>53</v>
      </c>
      <c r="D51" s="55">
        <v>694061</v>
      </c>
      <c r="E51" s="114">
        <v>2497.9</v>
      </c>
      <c r="F51" s="505">
        <v>363369.5</v>
      </c>
      <c r="G51" s="114">
        <v>81834</v>
      </c>
      <c r="H51" s="114">
        <v>1186160</v>
      </c>
      <c r="I51" s="646">
        <v>2902851.83</v>
      </c>
      <c r="J51" s="109"/>
    </row>
    <row r="52" spans="1:10">
      <c r="A52" s="37">
        <v>2008</v>
      </c>
      <c r="B52" s="114">
        <v>471929.5</v>
      </c>
      <c r="C52" s="114">
        <v>39705.9</v>
      </c>
      <c r="D52" s="114">
        <v>914106.1</v>
      </c>
      <c r="E52" s="799" t="s">
        <v>53</v>
      </c>
      <c r="F52" s="505">
        <v>822700.9</v>
      </c>
      <c r="G52" s="114">
        <v>66398.7</v>
      </c>
      <c r="H52" s="114">
        <v>1445599.6</v>
      </c>
      <c r="I52" s="646">
        <v>3760440.7</v>
      </c>
      <c r="J52" s="48"/>
    </row>
    <row r="53" spans="1:10">
      <c r="A53" s="37">
        <v>2009</v>
      </c>
      <c r="B53" s="114">
        <v>797482.48</v>
      </c>
      <c r="C53" s="114">
        <v>52577.2</v>
      </c>
      <c r="D53" s="114">
        <v>1229049.7</v>
      </c>
      <c r="E53" s="114">
        <v>50500</v>
      </c>
      <c r="F53" s="505">
        <v>509079.1</v>
      </c>
      <c r="G53" s="114">
        <v>62243.6</v>
      </c>
      <c r="H53" s="114">
        <v>1974930</v>
      </c>
      <c r="I53" s="646">
        <v>4675862.08</v>
      </c>
      <c r="J53" s="48"/>
    </row>
    <row r="54" spans="1:10" ht="16.5">
      <c r="A54" s="37" t="s">
        <v>1043</v>
      </c>
      <c r="B54" s="114"/>
      <c r="C54" s="114"/>
      <c r="D54" s="114"/>
      <c r="E54" s="506"/>
      <c r="F54" s="505"/>
      <c r="G54" s="114"/>
      <c r="H54" s="114"/>
      <c r="I54" s="646"/>
      <c r="J54" s="430"/>
    </row>
    <row r="55" spans="1:10">
      <c r="A55" s="37" t="s">
        <v>54</v>
      </c>
      <c r="B55" s="114">
        <v>837320</v>
      </c>
      <c r="C55" s="114">
        <v>45477.2</v>
      </c>
      <c r="D55" s="114">
        <v>1471774.9</v>
      </c>
      <c r="E55" s="114">
        <v>35000</v>
      </c>
      <c r="F55" s="505">
        <v>365267.9</v>
      </c>
      <c r="G55" s="114">
        <v>38760.400000000001</v>
      </c>
      <c r="H55" s="114">
        <v>2173420</v>
      </c>
      <c r="I55" s="646">
        <f>SUM(B55:H55)</f>
        <v>4967020.3999999994</v>
      </c>
    </row>
    <row r="56" spans="1:10">
      <c r="A56" s="37" t="s">
        <v>55</v>
      </c>
      <c r="B56" s="114">
        <v>901020</v>
      </c>
      <c r="C56" s="114">
        <v>67174.8</v>
      </c>
      <c r="D56" s="114">
        <v>1568810</v>
      </c>
      <c r="E56" s="114">
        <v>60000</v>
      </c>
      <c r="F56" s="505">
        <v>188204.3</v>
      </c>
      <c r="G56" s="114">
        <v>14312</v>
      </c>
      <c r="H56" s="114">
        <v>2408426.5920000002</v>
      </c>
      <c r="I56" s="646">
        <f t="shared" ref="I56:I57" si="0">SUM(B56:H56)</f>
        <v>5207947.6919999998</v>
      </c>
    </row>
    <row r="57" spans="1:10">
      <c r="A57" s="37" t="s">
        <v>56</v>
      </c>
      <c r="B57" s="114">
        <v>1064270</v>
      </c>
      <c r="C57" s="114">
        <v>58460.3</v>
      </c>
      <c r="D57" s="114">
        <v>1730069.38</v>
      </c>
      <c r="E57" s="114">
        <v>0</v>
      </c>
      <c r="F57" s="505">
        <v>210549.8</v>
      </c>
      <c r="G57" s="114">
        <v>61077.3</v>
      </c>
      <c r="H57" s="114">
        <v>2792234.01</v>
      </c>
      <c r="I57" s="646">
        <f t="shared" si="0"/>
        <v>5916660.7899999991</v>
      </c>
    </row>
    <row r="58" spans="1:10">
      <c r="A58" s="37" t="s">
        <v>57</v>
      </c>
      <c r="B58" s="114">
        <v>1277100</v>
      </c>
      <c r="C58" s="114">
        <v>0</v>
      </c>
      <c r="D58" s="114">
        <v>1448129.89</v>
      </c>
      <c r="E58" s="114">
        <v>0</v>
      </c>
      <c r="F58" s="505">
        <v>189216.4</v>
      </c>
      <c r="G58" s="114">
        <v>79172.3</v>
      </c>
      <c r="H58" s="114">
        <v>2901600</v>
      </c>
      <c r="I58" s="646">
        <v>5895218.5899999999</v>
      </c>
    </row>
    <row r="59" spans="1:10">
      <c r="A59" s="37">
        <v>2011</v>
      </c>
      <c r="B59" s="114"/>
      <c r="C59" s="114"/>
      <c r="D59" s="114"/>
      <c r="E59" s="114"/>
      <c r="F59" s="505"/>
      <c r="G59" s="114"/>
      <c r="H59" s="114"/>
      <c r="I59" s="646"/>
    </row>
    <row r="60" spans="1:10">
      <c r="A60" s="37" t="s">
        <v>54</v>
      </c>
      <c r="B60" s="114">
        <v>1439591.3149999999</v>
      </c>
      <c r="C60" s="114">
        <v>0</v>
      </c>
      <c r="D60" s="114">
        <v>0</v>
      </c>
      <c r="E60" s="114">
        <v>0</v>
      </c>
      <c r="F60" s="538">
        <v>201050.49331160999</v>
      </c>
      <c r="G60" s="114">
        <v>60208.865914640002</v>
      </c>
      <c r="H60" s="114">
        <v>3056532.0860000001</v>
      </c>
      <c r="I60" s="646">
        <f>SUM(B60:H60)</f>
        <v>4757382.7602262497</v>
      </c>
    </row>
    <row r="61" spans="1:10">
      <c r="A61" s="37" t="s">
        <v>55</v>
      </c>
      <c r="B61" s="114">
        <v>1561424.8389999999</v>
      </c>
      <c r="C61" s="114">
        <v>0</v>
      </c>
      <c r="D61" s="114">
        <v>0</v>
      </c>
      <c r="E61" s="114">
        <v>0</v>
      </c>
      <c r="F61" s="538">
        <v>199469.24419870001</v>
      </c>
      <c r="G61" s="114">
        <v>62258.274906800005</v>
      </c>
      <c r="H61" s="114">
        <v>3276111.9240000001</v>
      </c>
      <c r="I61" s="646">
        <f t="shared" ref="I61:I62" si="1">SUM(B61:H61)</f>
        <v>5099264.2821054999</v>
      </c>
    </row>
    <row r="62" spans="1:10">
      <c r="A62" s="37" t="s">
        <v>56</v>
      </c>
      <c r="B62" s="114">
        <v>1607835.017</v>
      </c>
      <c r="C62" s="114">
        <v>0</v>
      </c>
      <c r="D62" s="114">
        <v>0</v>
      </c>
      <c r="E62" s="114">
        <v>0</v>
      </c>
      <c r="F62" s="538">
        <v>209287.28226728001</v>
      </c>
      <c r="G62" s="114">
        <v>86996.429097800006</v>
      </c>
      <c r="H62" s="114">
        <v>3356430.4279999998</v>
      </c>
      <c r="I62" s="646">
        <f t="shared" si="1"/>
        <v>5260549.1563650798</v>
      </c>
    </row>
    <row r="63" spans="1:10" ht="15" thickBot="1">
      <c r="A63" s="45" t="s">
        <v>57</v>
      </c>
      <c r="B63" s="296">
        <v>1727914.3640000001</v>
      </c>
      <c r="C63" s="296">
        <v>0</v>
      </c>
      <c r="D63" s="296">
        <v>0</v>
      </c>
      <c r="E63" s="296">
        <v>0</v>
      </c>
      <c r="F63" s="540">
        <v>203008.28520982998</v>
      </c>
      <c r="G63" s="296">
        <v>73406.101362939997</v>
      </c>
      <c r="H63" s="296">
        <v>3541198.8480000002</v>
      </c>
      <c r="I63" s="1090">
        <f>SUM(B63:H63)</f>
        <v>5545527.5985727701</v>
      </c>
    </row>
    <row r="64" spans="1:10">
      <c r="A64" s="793" t="s">
        <v>58</v>
      </c>
      <c r="B64" s="794"/>
      <c r="C64" s="795"/>
      <c r="D64" s="796"/>
      <c r="E64" s="795"/>
      <c r="F64" s="794"/>
      <c r="G64" s="795"/>
      <c r="H64" s="795"/>
      <c r="I64" s="797"/>
    </row>
    <row r="65" spans="1:9" ht="15">
      <c r="A65" s="798" t="s">
        <v>960</v>
      </c>
      <c r="B65" s="429"/>
      <c r="C65" s="429"/>
      <c r="D65" s="429"/>
      <c r="E65" s="429"/>
      <c r="F65" s="429"/>
      <c r="G65" s="429"/>
      <c r="H65" s="429"/>
      <c r="I65" s="429"/>
    </row>
    <row r="66" spans="1:9" ht="15">
      <c r="A66" s="798" t="s">
        <v>1044</v>
      </c>
      <c r="B66" s="48"/>
      <c r="C66" s="48"/>
      <c r="D66" s="48"/>
      <c r="E66" s="48"/>
      <c r="F66" s="48"/>
      <c r="G66" s="48"/>
      <c r="H66" s="48"/>
      <c r="I66" s="48"/>
    </row>
    <row r="67" spans="1:9">
      <c r="A67" s="507"/>
      <c r="B67" s="507"/>
      <c r="C67" s="430"/>
      <c r="D67" s="430"/>
      <c r="E67" s="430"/>
      <c r="F67" s="1072"/>
      <c r="G67" s="1072"/>
      <c r="H67" s="430"/>
      <c r="I67" s="430"/>
    </row>
    <row r="68" spans="1:9">
      <c r="B68" s="64"/>
      <c r="F68" s="41"/>
      <c r="G68" s="41"/>
    </row>
    <row r="69" spans="1:9">
      <c r="F69" s="41"/>
      <c r="G69" s="41"/>
    </row>
    <row r="70" spans="1:9">
      <c r="F70" s="41"/>
      <c r="G70" s="41"/>
    </row>
    <row r="71" spans="1:9">
      <c r="F71" s="41"/>
      <c r="G71" s="41"/>
    </row>
  </sheetData>
  <mergeCells count="1">
    <mergeCell ref="A1:I1"/>
  </mergeCells>
  <pageMargins left="0.75" right="0.45" top="0.94" bottom="0.75" header="0.5" footer="0"/>
  <pageSetup paperSize="9" scale="63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55"/>
  <sheetViews>
    <sheetView view="pageBreakPreview" zoomScaleNormal="75" zoomScaleSheetLayoutView="100" workbookViewId="0">
      <pane xSplit="1" ySplit="4" topLeftCell="B5" activePane="bottomRight" state="frozen"/>
      <selection pane="topRight" activeCell="B1" sqref="B1"/>
      <selection pane="bottomLeft" activeCell="A8" sqref="A8"/>
      <selection pane="bottomRight" activeCell="B5" sqref="B5"/>
    </sheetView>
  </sheetViews>
  <sheetFormatPr defaultRowHeight="14.25"/>
  <cols>
    <col min="1" max="1" width="12.28515625" style="40" customWidth="1"/>
    <col min="2" max="2" width="14.5703125" style="40" customWidth="1"/>
    <col min="3" max="3" width="11.42578125" style="40" bestFit="1" customWidth="1"/>
    <col min="4" max="4" width="13.42578125" style="40" bestFit="1" customWidth="1"/>
    <col min="5" max="5" width="10.7109375" style="40" customWidth="1"/>
    <col min="6" max="6" width="14.42578125" style="40" bestFit="1" customWidth="1"/>
    <col min="7" max="7" width="18.42578125" style="40" bestFit="1" customWidth="1"/>
    <col min="8" max="8" width="16.85546875" style="40" bestFit="1" customWidth="1"/>
    <col min="9" max="9" width="11.42578125" style="40" bestFit="1" customWidth="1"/>
    <col min="10" max="10" width="14.7109375" style="40" bestFit="1" customWidth="1"/>
    <col min="11" max="11" width="15.140625" style="40" bestFit="1" customWidth="1"/>
    <col min="12" max="12" width="11.42578125" style="40" bestFit="1" customWidth="1"/>
    <col min="13" max="13" width="12.7109375" style="40" bestFit="1" customWidth="1"/>
    <col min="14" max="16384" width="9.140625" style="40"/>
  </cols>
  <sheetData>
    <row r="1" spans="1:12" s="801" customFormat="1" ht="17.25" thickBot="1">
      <c r="A1" s="648" t="s">
        <v>961</v>
      </c>
      <c r="B1" s="648"/>
      <c r="C1" s="648"/>
      <c r="D1" s="648"/>
      <c r="E1" s="648"/>
      <c r="F1" s="648"/>
      <c r="G1" s="648"/>
      <c r="H1" s="648"/>
      <c r="I1" s="648"/>
      <c r="J1" s="648"/>
    </row>
    <row r="2" spans="1:12" ht="15" customHeight="1">
      <c r="A2" s="813" t="s">
        <v>11</v>
      </c>
      <c r="B2" s="649" t="s">
        <v>11</v>
      </c>
      <c r="C2" s="1310" t="s">
        <v>38</v>
      </c>
      <c r="D2" s="1311"/>
      <c r="E2" s="1311"/>
      <c r="F2" s="1311"/>
      <c r="G2" s="1311"/>
      <c r="H2" s="1311"/>
      <c r="I2" s="1311"/>
      <c r="J2" s="1312"/>
      <c r="K2" s="814"/>
    </row>
    <row r="3" spans="1:12" s="64" customFormat="1" ht="15" customHeight="1">
      <c r="A3" s="806" t="s">
        <v>39</v>
      </c>
      <c r="B3" s="37" t="s">
        <v>40</v>
      </c>
      <c r="C3" s="803" t="s">
        <v>41</v>
      </c>
      <c r="D3" s="37" t="s">
        <v>42</v>
      </c>
      <c r="E3" s="37" t="s">
        <v>43</v>
      </c>
      <c r="F3" s="37" t="s">
        <v>44</v>
      </c>
      <c r="G3" s="37" t="s">
        <v>45</v>
      </c>
      <c r="H3" s="120" t="s">
        <v>963</v>
      </c>
      <c r="I3" s="37" t="s">
        <v>965</v>
      </c>
      <c r="J3" s="806" t="s">
        <v>46</v>
      </c>
      <c r="K3" s="37" t="s">
        <v>47</v>
      </c>
    </row>
    <row r="4" spans="1:12" s="64" customFormat="1" ht="15" customHeight="1" thickBot="1">
      <c r="A4" s="807"/>
      <c r="B4" s="45"/>
      <c r="C4" s="804" t="s">
        <v>48</v>
      </c>
      <c r="D4" s="45" t="s">
        <v>49</v>
      </c>
      <c r="E4" s="45" t="s">
        <v>49</v>
      </c>
      <c r="F4" s="45" t="s">
        <v>962</v>
      </c>
      <c r="G4" s="45" t="s">
        <v>50</v>
      </c>
      <c r="H4" s="45" t="s">
        <v>964</v>
      </c>
      <c r="I4" s="45"/>
      <c r="J4" s="807" t="s">
        <v>51</v>
      </c>
      <c r="K4" s="45" t="s">
        <v>52</v>
      </c>
    </row>
    <row r="5" spans="1:12" ht="15" customHeight="1">
      <c r="A5" s="37">
        <v>1960</v>
      </c>
      <c r="B5" s="1067">
        <v>52</v>
      </c>
      <c r="C5" s="1278">
        <v>8.4779999999999998</v>
      </c>
      <c r="D5" s="1067">
        <v>24.248000000000001</v>
      </c>
      <c r="E5" s="1067" t="s">
        <v>53</v>
      </c>
      <c r="F5" s="1067">
        <v>3.4319999999999999</v>
      </c>
      <c r="G5" s="1067">
        <v>5.1840000000000002</v>
      </c>
      <c r="H5" s="1067">
        <v>1.2</v>
      </c>
      <c r="I5" s="1067">
        <v>9.4579999999999984</v>
      </c>
      <c r="J5" s="1067" t="s">
        <v>53</v>
      </c>
      <c r="K5" s="808">
        <v>52</v>
      </c>
      <c r="L5" s="1073"/>
    </row>
    <row r="6" spans="1:12" ht="15" customHeight="1">
      <c r="A6" s="37">
        <v>1961</v>
      </c>
      <c r="B6" s="1067">
        <v>106</v>
      </c>
      <c r="C6" s="808">
        <v>18.494</v>
      </c>
      <c r="D6" s="1067">
        <v>56.845999999999997</v>
      </c>
      <c r="E6" s="1067" t="s">
        <v>53</v>
      </c>
      <c r="F6" s="1067">
        <v>9.548</v>
      </c>
      <c r="G6" s="1067">
        <v>13.856</v>
      </c>
      <c r="H6" s="1067">
        <v>0.58199999999999996</v>
      </c>
      <c r="I6" s="1067">
        <v>6.6740000000000004</v>
      </c>
      <c r="J6" s="1067" t="s">
        <v>53</v>
      </c>
      <c r="K6" s="808">
        <v>106</v>
      </c>
      <c r="L6" s="1073"/>
    </row>
    <row r="7" spans="1:12" ht="15" customHeight="1">
      <c r="A7" s="37">
        <v>1962</v>
      </c>
      <c r="B7" s="1067">
        <v>175.99400000000003</v>
      </c>
      <c r="C7" s="808">
        <v>59.287999999999997</v>
      </c>
      <c r="D7" s="1067">
        <v>52.765999999999998</v>
      </c>
      <c r="E7" s="1067" t="s">
        <v>53</v>
      </c>
      <c r="F7" s="1067">
        <v>12.92</v>
      </c>
      <c r="G7" s="1067">
        <v>28.925999999999998</v>
      </c>
      <c r="H7" s="1067">
        <v>0.53800000000000003</v>
      </c>
      <c r="I7" s="1067">
        <v>21.556000000000001</v>
      </c>
      <c r="J7" s="1067" t="s">
        <v>53</v>
      </c>
      <c r="K7" s="808">
        <v>175.99400000000003</v>
      </c>
      <c r="L7" s="1073"/>
    </row>
    <row r="8" spans="1:12" ht="15" customHeight="1">
      <c r="A8" s="37">
        <v>1963</v>
      </c>
      <c r="B8" s="1067">
        <v>194.006</v>
      </c>
      <c r="C8" s="808">
        <v>85.706000000000003</v>
      </c>
      <c r="D8" s="1067">
        <v>35.816000000000003</v>
      </c>
      <c r="E8" s="1067" t="s">
        <v>53</v>
      </c>
      <c r="F8" s="1067">
        <v>31.664000000000001</v>
      </c>
      <c r="G8" s="1067">
        <v>23.431999999999999</v>
      </c>
      <c r="H8" s="1067">
        <v>0.55600000000000005</v>
      </c>
      <c r="I8" s="1067">
        <v>16.832000000000001</v>
      </c>
      <c r="J8" s="1067" t="s">
        <v>53</v>
      </c>
      <c r="K8" s="808">
        <v>194.006</v>
      </c>
      <c r="L8" s="1073"/>
    </row>
    <row r="9" spans="1:12" ht="15" customHeight="1">
      <c r="A9" s="37">
        <v>1964</v>
      </c>
      <c r="B9" s="1067">
        <v>262</v>
      </c>
      <c r="C9" s="808">
        <v>125.26600000000001</v>
      </c>
      <c r="D9" s="1067">
        <v>53.054000000000002</v>
      </c>
      <c r="E9" s="1067" t="s">
        <v>53</v>
      </c>
      <c r="F9" s="1067">
        <v>30.611999999999998</v>
      </c>
      <c r="G9" s="1067">
        <v>24.756</v>
      </c>
      <c r="H9" s="1067">
        <v>0.63800000000000001</v>
      </c>
      <c r="I9" s="1067">
        <v>27.673999999999999</v>
      </c>
      <c r="J9" s="1067" t="s">
        <v>53</v>
      </c>
      <c r="K9" s="808">
        <v>262</v>
      </c>
      <c r="L9" s="1073"/>
    </row>
    <row r="10" spans="1:12" ht="15" customHeight="1">
      <c r="A10" s="37">
        <v>1965</v>
      </c>
      <c r="B10" s="1067">
        <v>292</v>
      </c>
      <c r="C10" s="808">
        <v>153.40600000000001</v>
      </c>
      <c r="D10" s="1067">
        <v>51.356000000000002</v>
      </c>
      <c r="E10" s="1067" t="s">
        <v>53</v>
      </c>
      <c r="F10" s="1067">
        <v>31.2</v>
      </c>
      <c r="G10" s="1067">
        <v>48.74</v>
      </c>
      <c r="H10" s="1067">
        <v>1.17</v>
      </c>
      <c r="I10" s="1067">
        <v>6.1280000000000001</v>
      </c>
      <c r="J10" s="1067" t="s">
        <v>53</v>
      </c>
      <c r="K10" s="808">
        <v>292</v>
      </c>
      <c r="L10" s="1073"/>
    </row>
    <row r="11" spans="1:12" ht="15" customHeight="1">
      <c r="A11" s="37">
        <v>1966</v>
      </c>
      <c r="B11" s="1067">
        <v>403.96000000000004</v>
      </c>
      <c r="C11" s="808">
        <v>221.858</v>
      </c>
      <c r="D11" s="1067">
        <v>54.692</v>
      </c>
      <c r="E11" s="1067" t="s">
        <v>53</v>
      </c>
      <c r="F11" s="1067">
        <v>45.956000000000003</v>
      </c>
      <c r="G11" s="1067">
        <v>61.875999999999998</v>
      </c>
      <c r="H11" s="1067">
        <v>1.548</v>
      </c>
      <c r="I11" s="1067">
        <v>18.03</v>
      </c>
      <c r="J11" s="1067" t="s">
        <v>53</v>
      </c>
      <c r="K11" s="808">
        <v>403.96000000000004</v>
      </c>
      <c r="L11" s="1073"/>
    </row>
    <row r="12" spans="1:12" ht="15" customHeight="1">
      <c r="A12" s="37">
        <v>1967</v>
      </c>
      <c r="B12" s="1067">
        <v>592.04800000000012</v>
      </c>
      <c r="C12" s="808">
        <v>456.79199999999997</v>
      </c>
      <c r="D12" s="1067">
        <v>37.08</v>
      </c>
      <c r="E12" s="1067">
        <v>6.1</v>
      </c>
      <c r="F12" s="1067">
        <v>36.295999999999999</v>
      </c>
      <c r="G12" s="1067">
        <v>40.975999999999999</v>
      </c>
      <c r="H12" s="1067">
        <v>1.32</v>
      </c>
      <c r="I12" s="1067">
        <v>13.484</v>
      </c>
      <c r="J12" s="1067" t="s">
        <v>53</v>
      </c>
      <c r="K12" s="808">
        <v>592.04800000000012</v>
      </c>
      <c r="L12" s="1073"/>
    </row>
    <row r="13" spans="1:12" ht="15" customHeight="1">
      <c r="A13" s="37">
        <v>1968</v>
      </c>
      <c r="B13" s="1067">
        <v>900.46</v>
      </c>
      <c r="C13" s="808">
        <v>432.51799999999997</v>
      </c>
      <c r="D13" s="1067">
        <v>387.78199999999998</v>
      </c>
      <c r="E13" s="1067" t="s">
        <v>53</v>
      </c>
      <c r="F13" s="1067">
        <v>37</v>
      </c>
      <c r="G13" s="1067">
        <v>34.71</v>
      </c>
      <c r="H13" s="1067">
        <v>1.08</v>
      </c>
      <c r="I13" s="1067">
        <v>7.37</v>
      </c>
      <c r="J13" s="1067" t="s">
        <v>53</v>
      </c>
      <c r="K13" s="808">
        <v>900.46</v>
      </c>
      <c r="L13" s="1073"/>
    </row>
    <row r="14" spans="1:12" ht="15" customHeight="1">
      <c r="A14" s="37">
        <v>1969</v>
      </c>
      <c r="B14" s="1067">
        <v>1149.998</v>
      </c>
      <c r="C14" s="808">
        <v>376.64</v>
      </c>
      <c r="D14" s="1067">
        <v>608.84799999999996</v>
      </c>
      <c r="E14" s="1067">
        <v>29.9</v>
      </c>
      <c r="F14" s="1067">
        <v>29.297999999999998</v>
      </c>
      <c r="G14" s="1067">
        <v>4.42</v>
      </c>
      <c r="H14" s="1067">
        <v>3.43</v>
      </c>
      <c r="I14" s="1067">
        <v>97.462000000000003</v>
      </c>
      <c r="J14" s="1067" t="s">
        <v>53</v>
      </c>
      <c r="K14" s="808">
        <v>1149.998</v>
      </c>
      <c r="L14" s="1073"/>
    </row>
    <row r="15" spans="1:12" ht="15" customHeight="1">
      <c r="A15" s="37">
        <v>1970</v>
      </c>
      <c r="B15" s="1067">
        <v>1878</v>
      </c>
      <c r="C15" s="808">
        <v>769.6</v>
      </c>
      <c r="D15" s="1067">
        <v>771.6</v>
      </c>
      <c r="E15" s="1067">
        <v>10</v>
      </c>
      <c r="F15" s="1067">
        <v>46.6</v>
      </c>
      <c r="G15" s="1067">
        <v>37.9</v>
      </c>
      <c r="H15" s="1067">
        <v>0</v>
      </c>
      <c r="I15" s="1067">
        <v>242.3</v>
      </c>
      <c r="J15" s="1067" t="s">
        <v>53</v>
      </c>
      <c r="K15" s="808">
        <v>1878</v>
      </c>
      <c r="L15" s="1073"/>
    </row>
    <row r="16" spans="1:12" ht="15" customHeight="1">
      <c r="A16" s="37">
        <v>1971</v>
      </c>
      <c r="B16" s="1067">
        <v>2463.9999999999995</v>
      </c>
      <c r="C16" s="808">
        <v>1516.2</v>
      </c>
      <c r="D16" s="1067">
        <v>553.9</v>
      </c>
      <c r="E16" s="1067">
        <v>9</v>
      </c>
      <c r="F16" s="1067">
        <v>37.6</v>
      </c>
      <c r="G16" s="1067">
        <v>86.7</v>
      </c>
      <c r="H16" s="1067" t="s">
        <v>53</v>
      </c>
      <c r="I16" s="1067">
        <v>260.60000000000002</v>
      </c>
      <c r="J16" s="1067" t="s">
        <v>53</v>
      </c>
      <c r="K16" s="808">
        <v>2463.9999999999995</v>
      </c>
      <c r="L16" s="1073"/>
    </row>
    <row r="17" spans="1:12" ht="15" customHeight="1">
      <c r="A17" s="37">
        <v>1972</v>
      </c>
      <c r="B17" s="1067">
        <v>2464.0000000000005</v>
      </c>
      <c r="C17" s="808">
        <v>1674.1</v>
      </c>
      <c r="D17" s="1067">
        <v>445.4</v>
      </c>
      <c r="E17" s="1067">
        <v>10.4</v>
      </c>
      <c r="F17" s="1067">
        <v>44.9</v>
      </c>
      <c r="G17" s="1067">
        <v>110.8</v>
      </c>
      <c r="H17" s="1067" t="s">
        <v>53</v>
      </c>
      <c r="I17" s="1067">
        <v>178.4</v>
      </c>
      <c r="J17" s="1067" t="s">
        <v>53</v>
      </c>
      <c r="K17" s="808">
        <v>2464.0000000000005</v>
      </c>
      <c r="L17" s="1073"/>
    </row>
    <row r="18" spans="1:12" ht="15" customHeight="1">
      <c r="A18" s="37">
        <v>1973</v>
      </c>
      <c r="B18" s="1067">
        <v>2464.0000000000009</v>
      </c>
      <c r="C18" s="808">
        <v>1318.9</v>
      </c>
      <c r="D18" s="1067">
        <v>780.2</v>
      </c>
      <c r="E18" s="1067">
        <v>16.3</v>
      </c>
      <c r="F18" s="1067">
        <v>66.3</v>
      </c>
      <c r="G18" s="1067">
        <v>142.9</v>
      </c>
      <c r="H18" s="1067">
        <v>13.1</v>
      </c>
      <c r="I18" s="1067">
        <v>126.3</v>
      </c>
      <c r="J18" s="1067" t="s">
        <v>53</v>
      </c>
      <c r="K18" s="808">
        <v>2464.0000000000009</v>
      </c>
      <c r="L18" s="1073"/>
    </row>
    <row r="19" spans="1:12" ht="15" customHeight="1">
      <c r="A19" s="37">
        <v>1974</v>
      </c>
      <c r="B19" s="1067">
        <v>2463.9999999999995</v>
      </c>
      <c r="C19" s="808">
        <v>694.6</v>
      </c>
      <c r="D19" s="1067">
        <v>1413.9</v>
      </c>
      <c r="E19" s="1067">
        <v>16.399999999999999</v>
      </c>
      <c r="F19" s="1067">
        <v>66.7</v>
      </c>
      <c r="G19" s="1067">
        <v>84.7</v>
      </c>
      <c r="H19" s="1067">
        <v>45.5</v>
      </c>
      <c r="I19" s="1067">
        <v>142.19999999999999</v>
      </c>
      <c r="J19" s="1067" t="s">
        <v>53</v>
      </c>
      <c r="K19" s="808">
        <v>2463.9999999999995</v>
      </c>
      <c r="L19" s="1073"/>
    </row>
    <row r="20" spans="1:12" ht="15" customHeight="1">
      <c r="A20" s="37">
        <v>1975</v>
      </c>
      <c r="B20" s="1067">
        <v>2464</v>
      </c>
      <c r="C20" s="808">
        <v>358.2</v>
      </c>
      <c r="D20" s="1067">
        <v>1602.2</v>
      </c>
      <c r="E20" s="1067">
        <v>12.2</v>
      </c>
      <c r="F20" s="1067">
        <v>110.7</v>
      </c>
      <c r="G20" s="1067">
        <v>37.200000000000003</v>
      </c>
      <c r="H20" s="1067">
        <v>14.7</v>
      </c>
      <c r="I20" s="1067">
        <v>328.8</v>
      </c>
      <c r="J20" s="1067" t="s">
        <v>53</v>
      </c>
      <c r="K20" s="808">
        <v>2464</v>
      </c>
      <c r="L20" s="1073"/>
    </row>
    <row r="21" spans="1:12" ht="15" customHeight="1">
      <c r="A21" s="37">
        <v>1976</v>
      </c>
      <c r="B21" s="1067">
        <v>2510.1000000000004</v>
      </c>
      <c r="C21" s="808">
        <v>328.2</v>
      </c>
      <c r="D21" s="1067">
        <v>1699.9</v>
      </c>
      <c r="E21" s="1067">
        <v>13.5</v>
      </c>
      <c r="F21" s="1067">
        <v>72.599999999999994</v>
      </c>
      <c r="G21" s="1067">
        <v>33</v>
      </c>
      <c r="H21" s="1067">
        <v>65.5</v>
      </c>
      <c r="I21" s="1067">
        <v>297.39999999999998</v>
      </c>
      <c r="J21" s="1067" t="s">
        <v>53</v>
      </c>
      <c r="K21" s="808">
        <v>2510.1000000000004</v>
      </c>
      <c r="L21" s="1073"/>
    </row>
    <row r="22" spans="1:12" ht="15" customHeight="1">
      <c r="A22" s="37">
        <v>1977</v>
      </c>
      <c r="B22" s="1067">
        <v>3139.0000000000005</v>
      </c>
      <c r="C22" s="808">
        <v>513.29999999999995</v>
      </c>
      <c r="D22" s="1067">
        <v>2170.3000000000002</v>
      </c>
      <c r="E22" s="1067">
        <v>20</v>
      </c>
      <c r="F22" s="1067">
        <v>141.1</v>
      </c>
      <c r="G22" s="1067">
        <v>57.6</v>
      </c>
      <c r="H22" s="1067">
        <v>65.900000000000006</v>
      </c>
      <c r="I22" s="1067">
        <v>170.8</v>
      </c>
      <c r="J22" s="1067" t="s">
        <v>53</v>
      </c>
      <c r="K22" s="808">
        <v>3139.0000000000005</v>
      </c>
      <c r="L22" s="1073"/>
    </row>
    <row r="23" spans="1:12" ht="15" customHeight="1">
      <c r="A23" s="37">
        <v>1978</v>
      </c>
      <c r="B23" s="1067">
        <v>4780</v>
      </c>
      <c r="C23" s="808">
        <v>1921.9</v>
      </c>
      <c r="D23" s="1067">
        <v>2071.6999999999998</v>
      </c>
      <c r="E23" s="1067">
        <v>19.5</v>
      </c>
      <c r="F23" s="1067">
        <v>113</v>
      </c>
      <c r="G23" s="1067">
        <v>441.5</v>
      </c>
      <c r="H23" s="1067">
        <v>89.5</v>
      </c>
      <c r="I23" s="1067">
        <v>122.9</v>
      </c>
      <c r="J23" s="1067" t="s">
        <v>53</v>
      </c>
      <c r="K23" s="808">
        <v>4780</v>
      </c>
      <c r="L23" s="1073"/>
    </row>
    <row r="24" spans="1:12" ht="15" customHeight="1">
      <c r="A24" s="37">
        <v>1979</v>
      </c>
      <c r="B24" s="1067">
        <v>7167.0000000000009</v>
      </c>
      <c r="C24" s="808">
        <v>2531</v>
      </c>
      <c r="D24" s="1067">
        <v>3996</v>
      </c>
      <c r="E24" s="1067">
        <v>7.3</v>
      </c>
      <c r="F24" s="1067">
        <v>234.8</v>
      </c>
      <c r="G24" s="1067">
        <v>196.5</v>
      </c>
      <c r="H24" s="1067">
        <v>131.80000000000001</v>
      </c>
      <c r="I24" s="1067">
        <v>69.599999999999994</v>
      </c>
      <c r="J24" s="1067" t="s">
        <v>53</v>
      </c>
      <c r="K24" s="808">
        <v>7167.0000000000009</v>
      </c>
      <c r="L24" s="1073"/>
    </row>
    <row r="25" spans="1:12" ht="15" customHeight="1">
      <c r="A25" s="37">
        <v>1980</v>
      </c>
      <c r="B25" s="1067">
        <v>8639</v>
      </c>
      <c r="C25" s="808">
        <v>1803.3</v>
      </c>
      <c r="D25" s="1067">
        <v>6104.4</v>
      </c>
      <c r="E25" s="1067">
        <v>5.7</v>
      </c>
      <c r="F25" s="1067">
        <v>74.900000000000006</v>
      </c>
      <c r="G25" s="1067">
        <v>378.8</v>
      </c>
      <c r="H25" s="1067">
        <v>206.2</v>
      </c>
      <c r="I25" s="1067">
        <v>65.7</v>
      </c>
      <c r="J25" s="1067" t="s">
        <v>53</v>
      </c>
      <c r="K25" s="808">
        <v>8639</v>
      </c>
      <c r="L25" s="1073"/>
    </row>
    <row r="26" spans="1:12" ht="15" customHeight="1">
      <c r="A26" s="806">
        <v>1981</v>
      </c>
      <c r="B26" s="1067">
        <v>11975.999999999998</v>
      </c>
      <c r="C26" s="808">
        <v>5890.4</v>
      </c>
      <c r="D26" s="1067">
        <v>5438.4</v>
      </c>
      <c r="E26" s="1067">
        <v>7.8</v>
      </c>
      <c r="F26" s="1067">
        <v>82.7</v>
      </c>
      <c r="G26" s="1067">
        <v>69.900000000000006</v>
      </c>
      <c r="H26" s="1067">
        <v>237.5</v>
      </c>
      <c r="I26" s="1067">
        <v>249.3</v>
      </c>
      <c r="J26" s="809">
        <v>13</v>
      </c>
      <c r="K26" s="1067">
        <v>11988.999999999998</v>
      </c>
      <c r="L26" s="1073"/>
    </row>
    <row r="27" spans="1:12" ht="15" customHeight="1">
      <c r="A27" s="806">
        <v>1982</v>
      </c>
      <c r="B27" s="1067">
        <v>26476</v>
      </c>
      <c r="C27" s="808">
        <v>18283.099999999999</v>
      </c>
      <c r="D27" s="1067">
        <v>7522.1</v>
      </c>
      <c r="E27" s="1067">
        <v>7.5</v>
      </c>
      <c r="F27" s="1067">
        <v>97.3</v>
      </c>
      <c r="G27" s="1067">
        <v>0.9</v>
      </c>
      <c r="H27" s="1067">
        <v>475.4</v>
      </c>
      <c r="I27" s="1067">
        <v>89.7</v>
      </c>
      <c r="J27" s="810" t="s">
        <v>53</v>
      </c>
      <c r="K27" s="1067">
        <v>26476</v>
      </c>
      <c r="L27" s="1073"/>
    </row>
    <row r="28" spans="1:12" ht="15" customHeight="1">
      <c r="A28" s="806">
        <v>1983</v>
      </c>
      <c r="B28" s="1067">
        <v>45831.999999999993</v>
      </c>
      <c r="C28" s="808">
        <v>28445</v>
      </c>
      <c r="D28" s="1067">
        <v>15805.7</v>
      </c>
      <c r="E28" s="1067">
        <v>7.4</v>
      </c>
      <c r="F28" s="1067">
        <v>136.4</v>
      </c>
      <c r="G28" s="1067">
        <v>0.7</v>
      </c>
      <c r="H28" s="1067">
        <v>1330.1</v>
      </c>
      <c r="I28" s="1067">
        <v>106.7</v>
      </c>
      <c r="J28" s="810" t="s">
        <v>53</v>
      </c>
      <c r="K28" s="1067">
        <v>45831.999999999993</v>
      </c>
      <c r="L28" s="1073"/>
    </row>
    <row r="29" spans="1:12" ht="15" customHeight="1">
      <c r="A29" s="806">
        <v>1984</v>
      </c>
      <c r="B29" s="1067">
        <v>55904.000000000007</v>
      </c>
      <c r="C29" s="808">
        <v>28107.9</v>
      </c>
      <c r="D29" s="1067">
        <v>24820.9</v>
      </c>
      <c r="E29" s="1067">
        <v>12.9</v>
      </c>
      <c r="F29" s="1067">
        <v>128.19999999999999</v>
      </c>
      <c r="G29" s="1067">
        <v>22.9</v>
      </c>
      <c r="H29" s="1067">
        <v>2586.9</v>
      </c>
      <c r="I29" s="1067">
        <v>224.3</v>
      </c>
      <c r="J29" s="810" t="s">
        <v>53</v>
      </c>
      <c r="K29" s="1067">
        <v>55904.000000000007</v>
      </c>
      <c r="L29" s="1073"/>
    </row>
    <row r="30" spans="1:12" ht="15" customHeight="1">
      <c r="A30" s="806">
        <v>1985</v>
      </c>
      <c r="B30" s="1067">
        <v>6875.9999999999991</v>
      </c>
      <c r="C30" s="808">
        <v>4372.5</v>
      </c>
      <c r="D30" s="1067">
        <v>2099.5</v>
      </c>
      <c r="E30" s="1067">
        <v>2.9</v>
      </c>
      <c r="F30" s="1067">
        <v>31.8</v>
      </c>
      <c r="G30" s="1067">
        <v>0</v>
      </c>
      <c r="H30" s="1067">
        <v>316.89999999999998</v>
      </c>
      <c r="I30" s="1067">
        <v>52.4</v>
      </c>
      <c r="J30" s="810" t="s">
        <v>53</v>
      </c>
      <c r="K30" s="1067">
        <v>6875.9999999999991</v>
      </c>
      <c r="L30" s="1073"/>
    </row>
    <row r="31" spans="1:12" s="429" customFormat="1" ht="15" customHeight="1">
      <c r="A31" s="806">
        <v>1986</v>
      </c>
      <c r="B31" s="1067">
        <v>65904.000000000015</v>
      </c>
      <c r="C31" s="808">
        <v>40626.6</v>
      </c>
      <c r="D31" s="1067">
        <v>22415.200000000001</v>
      </c>
      <c r="E31" s="1067">
        <v>63.3</v>
      </c>
      <c r="F31" s="1067">
        <v>210.3</v>
      </c>
      <c r="G31" s="1067">
        <v>20.8</v>
      </c>
      <c r="H31" s="1067">
        <v>2175.4</v>
      </c>
      <c r="I31" s="1067">
        <v>392.4</v>
      </c>
      <c r="J31" s="810" t="s">
        <v>53</v>
      </c>
      <c r="K31" s="1067">
        <v>65904.000000000015</v>
      </c>
    </row>
    <row r="32" spans="1:12" s="429" customFormat="1" ht="15" customHeight="1">
      <c r="A32" s="806">
        <v>1987</v>
      </c>
      <c r="B32" s="1067">
        <v>88663.999999999985</v>
      </c>
      <c r="C32" s="808">
        <v>70837.399999999994</v>
      </c>
      <c r="D32" s="1067">
        <v>16573.900000000001</v>
      </c>
      <c r="E32" s="1067">
        <v>18.7</v>
      </c>
      <c r="F32" s="1067">
        <v>200.2</v>
      </c>
      <c r="G32" s="1067">
        <v>20</v>
      </c>
      <c r="H32" s="1067">
        <v>801.3</v>
      </c>
      <c r="I32" s="1067">
        <v>212.5</v>
      </c>
      <c r="J32" s="810" t="s">
        <v>53</v>
      </c>
      <c r="K32" s="1067">
        <v>88663.999999999985</v>
      </c>
    </row>
    <row r="33" spans="1:11" s="429" customFormat="1" ht="15" customHeight="1">
      <c r="A33" s="806">
        <v>1988</v>
      </c>
      <c r="B33" s="1067">
        <v>111154.00000000001</v>
      </c>
      <c r="C33" s="808">
        <v>89015.2</v>
      </c>
      <c r="D33" s="1067">
        <v>20878.8</v>
      </c>
      <c r="E33" s="1067">
        <v>11.8</v>
      </c>
      <c r="F33" s="1067">
        <v>387.1</v>
      </c>
      <c r="G33" s="1067">
        <v>176.1</v>
      </c>
      <c r="H33" s="1067">
        <v>547.1</v>
      </c>
      <c r="I33" s="1067">
        <v>137.9</v>
      </c>
      <c r="J33" s="810" t="s">
        <v>53</v>
      </c>
      <c r="K33" s="1067">
        <v>111154.00000000001</v>
      </c>
    </row>
    <row r="34" spans="1:11" s="429" customFormat="1" ht="15" customHeight="1">
      <c r="A34" s="806">
        <v>1989</v>
      </c>
      <c r="B34" s="1067">
        <v>130554</v>
      </c>
      <c r="C34" s="808">
        <v>106569.60000000001</v>
      </c>
      <c r="D34" s="1067">
        <v>13887.8</v>
      </c>
      <c r="E34" s="1067">
        <v>10.8</v>
      </c>
      <c r="F34" s="1067">
        <v>3973.4</v>
      </c>
      <c r="G34" s="1067">
        <v>4132.1000000000004</v>
      </c>
      <c r="H34" s="1067">
        <v>452.4</v>
      </c>
      <c r="I34" s="1067">
        <v>1527.9</v>
      </c>
      <c r="J34" s="810" t="s">
        <v>53</v>
      </c>
      <c r="K34" s="1067">
        <v>130554</v>
      </c>
    </row>
    <row r="35" spans="1:11">
      <c r="A35" s="806">
        <v>1990</v>
      </c>
      <c r="B35" s="1067">
        <v>91903.9</v>
      </c>
      <c r="C35" s="808">
        <v>33020.5</v>
      </c>
      <c r="D35" s="1067">
        <v>17116.599999999999</v>
      </c>
      <c r="E35" s="1067">
        <v>0.7</v>
      </c>
      <c r="F35" s="1067">
        <v>3944.2</v>
      </c>
      <c r="G35" s="1067">
        <v>16102.7</v>
      </c>
      <c r="H35" s="1067">
        <v>968.9</v>
      </c>
      <c r="I35" s="1067">
        <v>20750.3</v>
      </c>
      <c r="J35" s="810" t="s">
        <v>53</v>
      </c>
      <c r="K35" s="1067">
        <v>91903.9</v>
      </c>
    </row>
    <row r="36" spans="1:11">
      <c r="A36" s="806">
        <v>1991</v>
      </c>
      <c r="B36" s="1067">
        <v>133156</v>
      </c>
      <c r="C36" s="808">
        <v>77729</v>
      </c>
      <c r="D36" s="1067">
        <v>25609.7</v>
      </c>
      <c r="E36" s="1067">
        <v>2532.4</v>
      </c>
      <c r="F36" s="1067">
        <v>1185.7</v>
      </c>
      <c r="G36" s="1067">
        <v>7599.9</v>
      </c>
      <c r="H36" s="1067">
        <v>1.1000000000000001</v>
      </c>
      <c r="I36" s="1067">
        <v>18498.2</v>
      </c>
      <c r="J36" s="810" t="s">
        <v>53</v>
      </c>
      <c r="K36" s="1067">
        <v>133156</v>
      </c>
    </row>
    <row r="37" spans="1:11">
      <c r="A37" s="806">
        <v>1992</v>
      </c>
      <c r="B37" s="1067">
        <v>135969.90000000002</v>
      </c>
      <c r="C37" s="808">
        <v>123163.3</v>
      </c>
      <c r="D37" s="1067">
        <v>4473.8</v>
      </c>
      <c r="E37" s="1067">
        <v>368.5</v>
      </c>
      <c r="F37" s="1067">
        <v>774.6</v>
      </c>
      <c r="G37" s="1067">
        <v>1945.1</v>
      </c>
      <c r="H37" s="687" t="s">
        <v>53</v>
      </c>
      <c r="I37" s="1067">
        <v>5244.6</v>
      </c>
      <c r="J37" s="810" t="s">
        <v>53</v>
      </c>
      <c r="K37" s="1067">
        <v>135969.90000000002</v>
      </c>
    </row>
    <row r="38" spans="1:11">
      <c r="A38" s="806">
        <v>1993</v>
      </c>
      <c r="B38" s="1067">
        <v>112326.50000000001</v>
      </c>
      <c r="C38" s="808">
        <v>97959.6</v>
      </c>
      <c r="D38" s="1067">
        <v>7541.6</v>
      </c>
      <c r="E38" s="1067">
        <v>447.7</v>
      </c>
      <c r="F38" s="1067">
        <v>775.7</v>
      </c>
      <c r="G38" s="1067">
        <v>2655.1</v>
      </c>
      <c r="H38" s="687" t="s">
        <v>53</v>
      </c>
      <c r="I38" s="1067">
        <v>2946.8</v>
      </c>
      <c r="J38" s="810" t="s">
        <v>53</v>
      </c>
      <c r="K38" s="1067">
        <v>112326.50000000001</v>
      </c>
    </row>
    <row r="39" spans="1:11">
      <c r="A39" s="806">
        <v>1994</v>
      </c>
      <c r="B39" s="1067">
        <v>103326.50000000001</v>
      </c>
      <c r="C39" s="808">
        <v>92292</v>
      </c>
      <c r="D39" s="1067">
        <v>5343.3</v>
      </c>
      <c r="E39" s="1067">
        <v>790.8</v>
      </c>
      <c r="F39" s="1067">
        <v>3.1</v>
      </c>
      <c r="G39" s="1067">
        <v>64.5</v>
      </c>
      <c r="H39" s="687" t="s">
        <v>53</v>
      </c>
      <c r="I39" s="1067">
        <v>4832.8</v>
      </c>
      <c r="J39" s="810" t="s">
        <v>53</v>
      </c>
      <c r="K39" s="1067">
        <v>103326.50000000001</v>
      </c>
    </row>
    <row r="40" spans="1:11">
      <c r="A40" s="806">
        <v>1995</v>
      </c>
      <c r="B40" s="1067">
        <v>103326.40000000001</v>
      </c>
      <c r="C40" s="808">
        <v>86938.8</v>
      </c>
      <c r="D40" s="1067">
        <v>9099.5</v>
      </c>
      <c r="E40" s="1067">
        <v>176.8</v>
      </c>
      <c r="F40" s="1067">
        <v>605.79999999999995</v>
      </c>
      <c r="G40" s="1067">
        <v>2488.6</v>
      </c>
      <c r="H40" s="687" t="s">
        <v>53</v>
      </c>
      <c r="I40" s="1067">
        <v>4016.9</v>
      </c>
      <c r="J40" s="810" t="s">
        <v>53</v>
      </c>
      <c r="K40" s="1067">
        <v>103326.40000000001</v>
      </c>
    </row>
    <row r="41" spans="1:11">
      <c r="A41" s="806">
        <v>1996</v>
      </c>
      <c r="B41" s="1067">
        <v>103326.5</v>
      </c>
      <c r="C41" s="808">
        <v>33856.400000000001</v>
      </c>
      <c r="D41" s="1067">
        <v>32028.9</v>
      </c>
      <c r="E41" s="1067">
        <v>735.2</v>
      </c>
      <c r="F41" s="687" t="s">
        <v>53</v>
      </c>
      <c r="G41" s="687" t="s">
        <v>53</v>
      </c>
      <c r="H41" s="687" t="s">
        <v>53</v>
      </c>
      <c r="I41" s="1067">
        <v>36706</v>
      </c>
      <c r="J41" s="810" t="s">
        <v>53</v>
      </c>
      <c r="K41" s="1067">
        <v>103326.5</v>
      </c>
    </row>
    <row r="42" spans="1:11">
      <c r="A42" s="806">
        <v>1997</v>
      </c>
      <c r="B42" s="1067">
        <v>72930.900000000009</v>
      </c>
      <c r="C42" s="808">
        <v>54319.6</v>
      </c>
      <c r="D42" s="1067">
        <v>11089</v>
      </c>
      <c r="E42" s="1067">
        <v>482.5</v>
      </c>
      <c r="F42" s="687" t="s">
        <v>53</v>
      </c>
      <c r="G42" s="687" t="s">
        <v>53</v>
      </c>
      <c r="H42" s="687" t="s">
        <v>53</v>
      </c>
      <c r="I42" s="1067">
        <v>7039.8</v>
      </c>
      <c r="J42" s="810" t="s">
        <v>53</v>
      </c>
      <c r="K42" s="1067">
        <v>72930.900000000009</v>
      </c>
    </row>
    <row r="43" spans="1:11">
      <c r="A43" s="806">
        <v>1998</v>
      </c>
      <c r="B43" s="1067">
        <v>88930.9</v>
      </c>
      <c r="C43" s="808">
        <v>61768.7</v>
      </c>
      <c r="D43" s="1067">
        <v>12864.7</v>
      </c>
      <c r="E43" s="1067">
        <v>185.1</v>
      </c>
      <c r="F43" s="687" t="s">
        <v>53</v>
      </c>
      <c r="G43" s="687" t="s">
        <v>53</v>
      </c>
      <c r="H43" s="687" t="s">
        <v>53</v>
      </c>
      <c r="I43" s="1067">
        <v>14112.4</v>
      </c>
      <c r="J43" s="810" t="s">
        <v>53</v>
      </c>
      <c r="K43" s="1067">
        <v>88930.9</v>
      </c>
    </row>
    <row r="44" spans="1:11">
      <c r="A44" s="806">
        <v>1999</v>
      </c>
      <c r="B44" s="1067">
        <v>80930.899999999994</v>
      </c>
      <c r="C44" s="808">
        <v>17367.099999999999</v>
      </c>
      <c r="D44" s="1067">
        <v>38568.400000000001</v>
      </c>
      <c r="E44" s="1067">
        <v>2031.6</v>
      </c>
      <c r="F44" s="687" t="s">
        <v>53</v>
      </c>
      <c r="G44" s="687" t="s">
        <v>53</v>
      </c>
      <c r="H44" s="687" t="s">
        <v>53</v>
      </c>
      <c r="I44" s="1067">
        <v>30963.8</v>
      </c>
      <c r="J44" s="810" t="s">
        <v>53</v>
      </c>
      <c r="K44" s="1067">
        <v>88930.9</v>
      </c>
    </row>
    <row r="45" spans="1:11">
      <c r="A45" s="806">
        <v>2000</v>
      </c>
      <c r="B45" s="1067">
        <v>86895.1</v>
      </c>
      <c r="C45" s="808">
        <v>0</v>
      </c>
      <c r="D45" s="1067">
        <v>58257.2</v>
      </c>
      <c r="E45" s="1067">
        <v>389.9</v>
      </c>
      <c r="F45" s="687" t="s">
        <v>53</v>
      </c>
      <c r="G45" s="687" t="s">
        <v>53</v>
      </c>
      <c r="H45" s="687" t="s">
        <v>53</v>
      </c>
      <c r="I45" s="1067">
        <v>25017.5</v>
      </c>
      <c r="J45" s="810" t="s">
        <v>53</v>
      </c>
      <c r="K45" s="1067">
        <v>83664.600000000006</v>
      </c>
    </row>
    <row r="46" spans="1:11">
      <c r="A46" s="806">
        <v>2001</v>
      </c>
      <c r="B46" s="1067">
        <v>1985453.2</v>
      </c>
      <c r="C46" s="808">
        <v>1065709.3</v>
      </c>
      <c r="D46" s="1067">
        <v>686183</v>
      </c>
      <c r="E46" s="687" t="s">
        <v>53</v>
      </c>
      <c r="F46" s="687" t="s">
        <v>53</v>
      </c>
      <c r="G46" s="687" t="s">
        <v>53</v>
      </c>
      <c r="H46" s="687" t="s">
        <v>53</v>
      </c>
      <c r="I46" s="1067">
        <v>233560.9</v>
      </c>
      <c r="J46" s="810" t="s">
        <v>53</v>
      </c>
      <c r="K46" s="1067">
        <v>1985453.2</v>
      </c>
    </row>
    <row r="47" spans="1:11">
      <c r="A47" s="806">
        <v>2002</v>
      </c>
      <c r="B47" s="1067">
        <v>2421143.2000000002</v>
      </c>
      <c r="C47" s="808">
        <v>929123.2</v>
      </c>
      <c r="D47" s="1067">
        <v>998915.2</v>
      </c>
      <c r="E47" s="687" t="s">
        <v>53</v>
      </c>
      <c r="F47" s="687" t="s">
        <v>53</v>
      </c>
      <c r="G47" s="687" t="s">
        <v>53</v>
      </c>
      <c r="H47" s="687" t="s">
        <v>53</v>
      </c>
      <c r="I47" s="1067">
        <v>493106.1</v>
      </c>
      <c r="J47" s="810" t="s">
        <v>53</v>
      </c>
      <c r="K47" s="1067">
        <v>2421144.5</v>
      </c>
    </row>
    <row r="48" spans="1:11">
      <c r="A48" s="806">
        <v>2003</v>
      </c>
      <c r="B48" s="1067">
        <v>3026347.1</v>
      </c>
      <c r="C48" s="808">
        <v>789158</v>
      </c>
      <c r="D48" s="1067">
        <v>1394</v>
      </c>
      <c r="E48" s="687" t="s">
        <v>53</v>
      </c>
      <c r="F48" s="687" t="s">
        <v>53</v>
      </c>
      <c r="G48" s="687" t="s">
        <v>53</v>
      </c>
      <c r="H48" s="687" t="s">
        <v>53</v>
      </c>
      <c r="I48" s="1067">
        <v>842344</v>
      </c>
      <c r="J48" s="810" t="s">
        <v>53</v>
      </c>
      <c r="K48" s="1067">
        <v>1632896</v>
      </c>
    </row>
    <row r="49" spans="1:11">
      <c r="A49" s="806">
        <v>2004</v>
      </c>
      <c r="B49" s="1067">
        <v>3467740.5</v>
      </c>
      <c r="C49" s="808">
        <v>811945.2</v>
      </c>
      <c r="D49" s="1067">
        <v>1403052.4</v>
      </c>
      <c r="E49" s="687" t="s">
        <v>53</v>
      </c>
      <c r="F49" s="687" t="s">
        <v>53</v>
      </c>
      <c r="G49" s="687" t="s">
        <v>53</v>
      </c>
      <c r="H49" s="687" t="s">
        <v>53</v>
      </c>
      <c r="I49" s="1067">
        <v>1252743</v>
      </c>
      <c r="J49" s="810" t="s">
        <v>53</v>
      </c>
      <c r="K49" s="1067">
        <v>3467740.5999999996</v>
      </c>
    </row>
    <row r="50" spans="1:11">
      <c r="A50" s="806">
        <v>2005</v>
      </c>
      <c r="B50" s="1067">
        <v>2521730</v>
      </c>
      <c r="C50" s="808">
        <v>996108.86</v>
      </c>
      <c r="D50" s="1067">
        <v>1257194.77</v>
      </c>
      <c r="E50" s="687" t="s">
        <v>53</v>
      </c>
      <c r="F50" s="687" t="s">
        <v>53</v>
      </c>
      <c r="G50" s="687" t="s">
        <v>53</v>
      </c>
      <c r="H50" s="1067">
        <v>56213.38</v>
      </c>
      <c r="I50" s="1067">
        <v>124502.99</v>
      </c>
      <c r="J50" s="810" t="s">
        <v>53</v>
      </c>
      <c r="K50" s="1067">
        <v>2434020</v>
      </c>
    </row>
    <row r="51" spans="1:11" ht="15" thickBot="1">
      <c r="A51" s="807">
        <v>2006</v>
      </c>
      <c r="B51" s="805">
        <v>1509070</v>
      </c>
      <c r="C51" s="812">
        <v>643210</v>
      </c>
      <c r="D51" s="805">
        <v>771570</v>
      </c>
      <c r="E51" s="802" t="s">
        <v>53</v>
      </c>
      <c r="F51" s="802" t="s">
        <v>53</v>
      </c>
      <c r="G51" s="802" t="s">
        <v>53</v>
      </c>
      <c r="H51" s="805">
        <v>5960</v>
      </c>
      <c r="I51" s="805">
        <v>24540</v>
      </c>
      <c r="J51" s="1074" t="s">
        <v>53</v>
      </c>
      <c r="K51" s="805">
        <v>1445280</v>
      </c>
    </row>
    <row r="52" spans="1:11">
      <c r="A52" s="622" t="s">
        <v>58</v>
      </c>
      <c r="B52" s="429"/>
      <c r="C52" s="637"/>
      <c r="D52" s="637"/>
      <c r="E52" s="637"/>
      <c r="F52" s="637"/>
      <c r="G52" s="637"/>
      <c r="H52" s="637"/>
      <c r="I52" s="637"/>
      <c r="J52" s="637"/>
      <c r="K52" s="637"/>
    </row>
    <row r="53" spans="1:11" ht="15">
      <c r="A53" s="639" t="s">
        <v>966</v>
      </c>
      <c r="B53" s="429"/>
      <c r="C53" s="637"/>
      <c r="D53" s="637"/>
      <c r="E53" s="637"/>
      <c r="F53" s="637"/>
      <c r="G53" s="637"/>
      <c r="H53" s="637"/>
      <c r="I53" s="637"/>
      <c r="J53" s="637"/>
      <c r="K53" s="637"/>
    </row>
    <row r="54" spans="1:11">
      <c r="A54" s="622" t="s">
        <v>967</v>
      </c>
      <c r="B54" s="429"/>
      <c r="C54" s="638"/>
      <c r="D54" s="638"/>
      <c r="E54" s="638"/>
      <c r="F54" s="638"/>
      <c r="G54" s="638"/>
      <c r="H54" s="638"/>
      <c r="I54" s="638"/>
      <c r="J54" s="638"/>
      <c r="K54" s="638"/>
    </row>
    <row r="55" spans="1:11" ht="15">
      <c r="A55" s="639" t="s">
        <v>968</v>
      </c>
      <c r="B55" s="429"/>
      <c r="C55" s="637"/>
      <c r="D55" s="637"/>
      <c r="E55" s="637"/>
      <c r="F55" s="637"/>
      <c r="G55" s="637"/>
      <c r="H55" s="637"/>
      <c r="I55" s="637"/>
      <c r="J55" s="637"/>
      <c r="K55" s="637"/>
    </row>
  </sheetData>
  <mergeCells count="1">
    <mergeCell ref="C2:J2"/>
  </mergeCells>
  <printOptions horizontalCentered="1"/>
  <pageMargins left="1.1299999999999999" right="0" top="0.66" bottom="0.39" header="0.45" footer="0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33"/>
  <sheetViews>
    <sheetView view="pageBreakPreview" zoomScaleNormal="75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4.25"/>
  <cols>
    <col min="1" max="1" width="12.28515625" style="40" customWidth="1"/>
    <col min="2" max="3" width="14.5703125" style="40" customWidth="1"/>
    <col min="4" max="4" width="11.42578125" style="40" bestFit="1" customWidth="1"/>
    <col min="5" max="5" width="13.42578125" style="40" bestFit="1" customWidth="1"/>
    <col min="6" max="6" width="11.5703125" style="40" bestFit="1" customWidth="1"/>
    <col min="7" max="7" width="14.42578125" style="40" bestFit="1" customWidth="1"/>
    <col min="8" max="8" width="15.140625" style="40" bestFit="1" customWidth="1"/>
    <col min="9" max="9" width="11.42578125" style="40" bestFit="1" customWidth="1"/>
    <col min="10" max="13" width="12.5703125" style="40" customWidth="1"/>
    <col min="14" max="16384" width="9.140625" style="40"/>
  </cols>
  <sheetData>
    <row r="1" spans="1:8" s="801" customFormat="1" ht="18.75" thickBot="1">
      <c r="A1" s="648" t="s">
        <v>1045</v>
      </c>
      <c r="B1" s="648"/>
      <c r="C1" s="648"/>
      <c r="D1" s="648"/>
      <c r="E1" s="648"/>
      <c r="F1" s="648"/>
      <c r="G1" s="648"/>
    </row>
    <row r="2" spans="1:8" ht="15" customHeight="1">
      <c r="A2" s="813" t="s">
        <v>11</v>
      </c>
      <c r="B2" s="649" t="s">
        <v>11</v>
      </c>
      <c r="C2" s="649"/>
      <c r="D2" s="1310" t="s">
        <v>1046</v>
      </c>
      <c r="E2" s="1311"/>
      <c r="F2" s="1311"/>
      <c r="G2" s="1311"/>
      <c r="H2" s="1075"/>
    </row>
    <row r="3" spans="1:8" s="64" customFormat="1" ht="15" customHeight="1">
      <c r="A3" s="806" t="s">
        <v>39</v>
      </c>
      <c r="B3" s="37" t="s">
        <v>40</v>
      </c>
      <c r="C3" s="37" t="s">
        <v>47</v>
      </c>
      <c r="D3" s="803" t="s">
        <v>41</v>
      </c>
      <c r="E3" s="37" t="s">
        <v>42</v>
      </c>
      <c r="F3" s="37" t="s">
        <v>1047</v>
      </c>
      <c r="G3" s="37" t="s">
        <v>1048</v>
      </c>
      <c r="H3" s="803" t="s">
        <v>47</v>
      </c>
    </row>
    <row r="4" spans="1:8" s="64" customFormat="1" ht="15" customHeight="1" thickBot="1">
      <c r="A4" s="807"/>
      <c r="B4" s="45"/>
      <c r="C4" s="45" t="s">
        <v>52</v>
      </c>
      <c r="D4" s="804" t="s">
        <v>48</v>
      </c>
      <c r="E4" s="45" t="s">
        <v>49</v>
      </c>
      <c r="F4" s="45" t="s">
        <v>1049</v>
      </c>
      <c r="G4" s="45" t="s">
        <v>1050</v>
      </c>
      <c r="H4" s="804" t="s">
        <v>1046</v>
      </c>
    </row>
    <row r="5" spans="1:8" ht="15" customHeight="1">
      <c r="A5" s="806">
        <v>2007</v>
      </c>
      <c r="B5" s="1068">
        <f t="shared" ref="B5:H5" si="0">SUM(B6:B9)</f>
        <v>1304182.74</v>
      </c>
      <c r="C5" s="1068">
        <f t="shared" si="0"/>
        <v>3141189.05</v>
      </c>
      <c r="D5" s="811">
        <f t="shared" si="0"/>
        <v>25069.847999999998</v>
      </c>
      <c r="E5" s="1068">
        <f t="shared" si="0"/>
        <v>587314.98</v>
      </c>
      <c r="F5" s="1068">
        <f t="shared" si="0"/>
        <v>133758.54999999999</v>
      </c>
      <c r="G5" s="1076">
        <f t="shared" si="0"/>
        <v>558039.3600000001</v>
      </c>
      <c r="H5" s="811">
        <f t="shared" si="0"/>
        <v>1304182.7379999999</v>
      </c>
    </row>
    <row r="6" spans="1:8" ht="15" customHeight="1">
      <c r="A6" s="806" t="s">
        <v>54</v>
      </c>
      <c r="B6" s="1067">
        <v>343106.56</v>
      </c>
      <c r="C6" s="1067">
        <v>850511.90999999992</v>
      </c>
      <c r="D6" s="808">
        <v>0</v>
      </c>
      <c r="E6" s="1067">
        <v>170500.71</v>
      </c>
      <c r="F6" s="687">
        <v>40260.61</v>
      </c>
      <c r="G6" s="687">
        <v>132345.24000000002</v>
      </c>
      <c r="H6" s="808">
        <v>343106.56</v>
      </c>
    </row>
    <row r="7" spans="1:8" ht="15" customHeight="1">
      <c r="A7" s="806" t="s">
        <v>55</v>
      </c>
      <c r="B7" s="1067">
        <v>360929.43</v>
      </c>
      <c r="C7" s="1067">
        <v>923260.26</v>
      </c>
      <c r="D7" s="808">
        <v>0</v>
      </c>
      <c r="E7" s="1067">
        <v>151723.78</v>
      </c>
      <c r="F7" s="687">
        <v>46051.179999999993</v>
      </c>
      <c r="G7" s="687">
        <v>163154.47</v>
      </c>
      <c r="H7" s="808">
        <v>360929.43</v>
      </c>
    </row>
    <row r="8" spans="1:8" ht="15" customHeight="1">
      <c r="A8" s="806" t="s">
        <v>56</v>
      </c>
      <c r="B8" s="1067">
        <v>328216.70999999996</v>
      </c>
      <c r="C8" s="1067">
        <v>502476.68000000005</v>
      </c>
      <c r="D8" s="808">
        <v>19586.775999999998</v>
      </c>
      <c r="E8" s="1067">
        <v>144157.91999999998</v>
      </c>
      <c r="F8" s="687">
        <v>23326.299999999996</v>
      </c>
      <c r="G8" s="687">
        <v>141145.71</v>
      </c>
      <c r="H8" s="808">
        <v>328216.70600000001</v>
      </c>
    </row>
    <row r="9" spans="1:8" ht="15" customHeight="1">
      <c r="A9" s="806" t="s">
        <v>57</v>
      </c>
      <c r="B9" s="1067">
        <v>271930.04000000004</v>
      </c>
      <c r="C9" s="1067">
        <v>864940.2</v>
      </c>
      <c r="D9" s="808">
        <v>5483.0720000000001</v>
      </c>
      <c r="E9" s="1067">
        <v>120932.57</v>
      </c>
      <c r="F9" s="687">
        <v>24120.46</v>
      </c>
      <c r="G9" s="687">
        <v>121393.94</v>
      </c>
      <c r="H9" s="808">
        <v>271930.04200000002</v>
      </c>
    </row>
    <row r="10" spans="1:8" ht="15" customHeight="1">
      <c r="A10" s="806">
        <v>2008</v>
      </c>
      <c r="B10" s="1068">
        <f t="shared" ref="B10:H10" si="1">SUM(B11:B14)</f>
        <v>916281.6</v>
      </c>
      <c r="C10" s="1068">
        <f t="shared" si="1"/>
        <v>2787775.5300000003</v>
      </c>
      <c r="D10" s="811">
        <f t="shared" si="1"/>
        <v>7584.3300000000008</v>
      </c>
      <c r="E10" s="1068">
        <f t="shared" si="1"/>
        <v>383668.91</v>
      </c>
      <c r="F10" s="1068">
        <f t="shared" si="1"/>
        <v>69101.709999999992</v>
      </c>
      <c r="G10" s="1076">
        <f t="shared" si="1"/>
        <v>455926.64999999997</v>
      </c>
      <c r="H10" s="811">
        <f t="shared" si="1"/>
        <v>916281.6</v>
      </c>
    </row>
    <row r="11" spans="1:8" ht="15" customHeight="1">
      <c r="A11" s="806" t="s">
        <v>54</v>
      </c>
      <c r="B11" s="1067">
        <v>253217</v>
      </c>
      <c r="C11" s="1067">
        <v>594467.48</v>
      </c>
      <c r="D11" s="808">
        <v>6376.7400000000007</v>
      </c>
      <c r="E11" s="1067">
        <v>112062.3</v>
      </c>
      <c r="F11" s="687">
        <v>16091.150000000001</v>
      </c>
      <c r="G11" s="687">
        <v>118686.81000000001</v>
      </c>
      <c r="H11" s="808">
        <v>253217</v>
      </c>
    </row>
    <row r="12" spans="1:8" ht="15" customHeight="1">
      <c r="A12" s="806" t="s">
        <v>55</v>
      </c>
      <c r="B12" s="1067">
        <v>241274.33999999997</v>
      </c>
      <c r="C12" s="1067">
        <v>977616.13000000012</v>
      </c>
      <c r="D12" s="808">
        <v>1200.1399999999999</v>
      </c>
      <c r="E12" s="1067">
        <v>68236.2</v>
      </c>
      <c r="F12" s="687">
        <v>19146.93</v>
      </c>
      <c r="G12" s="687">
        <v>152691.07</v>
      </c>
      <c r="H12" s="808">
        <v>241274.34</v>
      </c>
    </row>
    <row r="13" spans="1:8" ht="15" customHeight="1">
      <c r="A13" s="806" t="s">
        <v>56</v>
      </c>
      <c r="B13" s="1067">
        <v>165217.01</v>
      </c>
      <c r="C13" s="1067">
        <v>432583.72000000003</v>
      </c>
      <c r="D13" s="808">
        <v>0</v>
      </c>
      <c r="E13" s="1067">
        <v>61269.079999999994</v>
      </c>
      <c r="F13" s="687">
        <v>11668.09</v>
      </c>
      <c r="G13" s="687">
        <v>92279.84</v>
      </c>
      <c r="H13" s="808">
        <v>165217.01</v>
      </c>
    </row>
    <row r="14" spans="1:8" ht="15" customHeight="1">
      <c r="A14" s="806" t="s">
        <v>57</v>
      </c>
      <c r="B14" s="1067">
        <v>256573.25</v>
      </c>
      <c r="C14" s="1067">
        <v>783108.2</v>
      </c>
      <c r="D14" s="808">
        <v>7.45</v>
      </c>
      <c r="E14" s="1067">
        <v>142101.32999999999</v>
      </c>
      <c r="F14" s="687">
        <v>22195.54</v>
      </c>
      <c r="G14" s="687">
        <v>92268.930000000008</v>
      </c>
      <c r="H14" s="808">
        <v>256573.25</v>
      </c>
    </row>
    <row r="15" spans="1:8" ht="15" customHeight="1">
      <c r="A15" s="806">
        <v>2009</v>
      </c>
      <c r="B15" s="1068">
        <f t="shared" ref="B15:H15" si="2">SUM(B16:B19)</f>
        <v>1392430</v>
      </c>
      <c r="C15" s="1068">
        <f t="shared" si="2"/>
        <v>2541080</v>
      </c>
      <c r="D15" s="811">
        <f t="shared" si="2"/>
        <v>30</v>
      </c>
      <c r="E15" s="1068">
        <f t="shared" si="2"/>
        <v>876380</v>
      </c>
      <c r="F15" s="1068">
        <f t="shared" si="2"/>
        <v>161600</v>
      </c>
      <c r="G15" s="1076">
        <f t="shared" si="2"/>
        <v>354420</v>
      </c>
      <c r="H15" s="811">
        <f t="shared" si="2"/>
        <v>1392430</v>
      </c>
    </row>
    <row r="16" spans="1:8" ht="15" customHeight="1">
      <c r="A16" s="806" t="s">
        <v>54</v>
      </c>
      <c r="B16" s="1067">
        <v>275580</v>
      </c>
      <c r="C16" s="1067">
        <v>679000</v>
      </c>
      <c r="D16" s="808">
        <v>30</v>
      </c>
      <c r="E16" s="1067">
        <v>175550</v>
      </c>
      <c r="F16" s="687">
        <v>13100</v>
      </c>
      <c r="G16" s="687">
        <v>86900</v>
      </c>
      <c r="H16" s="808">
        <v>275580.00000000006</v>
      </c>
    </row>
    <row r="17" spans="1:8" ht="15" customHeight="1">
      <c r="A17" s="806" t="s">
        <v>55</v>
      </c>
      <c r="B17" s="1067">
        <v>341580</v>
      </c>
      <c r="C17" s="1067">
        <v>560000</v>
      </c>
      <c r="D17" s="808">
        <v>0</v>
      </c>
      <c r="E17" s="1067">
        <v>177850</v>
      </c>
      <c r="F17" s="687">
        <v>44430</v>
      </c>
      <c r="G17" s="687">
        <v>119300</v>
      </c>
      <c r="H17" s="808">
        <v>341580</v>
      </c>
    </row>
    <row r="18" spans="1:8" ht="15" customHeight="1">
      <c r="A18" s="806" t="s">
        <v>56</v>
      </c>
      <c r="B18" s="1067">
        <v>322230</v>
      </c>
      <c r="C18" s="1067">
        <v>493680</v>
      </c>
      <c r="D18" s="808">
        <v>0</v>
      </c>
      <c r="E18" s="1067">
        <v>216310</v>
      </c>
      <c r="F18" s="687">
        <v>35580</v>
      </c>
      <c r="G18" s="687">
        <v>70340</v>
      </c>
      <c r="H18" s="808">
        <v>322229.99999999994</v>
      </c>
    </row>
    <row r="19" spans="1:8" ht="15" customHeight="1">
      <c r="A19" s="806" t="s">
        <v>57</v>
      </c>
      <c r="B19" s="1067">
        <v>453040</v>
      </c>
      <c r="C19" s="1067">
        <v>808400</v>
      </c>
      <c r="D19" s="808">
        <v>0</v>
      </c>
      <c r="E19" s="1067">
        <v>306670</v>
      </c>
      <c r="F19" s="687">
        <v>68490</v>
      </c>
      <c r="G19" s="687">
        <v>77880</v>
      </c>
      <c r="H19" s="808">
        <v>453040</v>
      </c>
    </row>
    <row r="20" spans="1:8" ht="15" customHeight="1">
      <c r="A20" s="806">
        <v>2010</v>
      </c>
      <c r="B20" s="1068">
        <f t="shared" ref="B20:H20" si="3">SUM(B21:B24)</f>
        <v>2003950</v>
      </c>
      <c r="C20" s="1068">
        <f t="shared" si="3"/>
        <v>4324860</v>
      </c>
      <c r="D20" s="811">
        <f t="shared" si="3"/>
        <v>0</v>
      </c>
      <c r="E20" s="1068">
        <f t="shared" si="3"/>
        <v>1478720</v>
      </c>
      <c r="F20" s="1068">
        <f t="shared" si="3"/>
        <v>201150</v>
      </c>
      <c r="G20" s="1076">
        <f t="shared" si="3"/>
        <v>324080</v>
      </c>
      <c r="H20" s="811">
        <f t="shared" si="3"/>
        <v>2003950</v>
      </c>
    </row>
    <row r="21" spans="1:8" ht="15" customHeight="1">
      <c r="A21" s="806" t="s">
        <v>54</v>
      </c>
      <c r="B21" s="1067">
        <v>315050</v>
      </c>
      <c r="C21" s="1077">
        <v>981890</v>
      </c>
      <c r="D21" s="808">
        <v>0</v>
      </c>
      <c r="E21" s="1067">
        <v>274370</v>
      </c>
      <c r="F21" s="687">
        <v>19090</v>
      </c>
      <c r="G21" s="687">
        <v>21590</v>
      </c>
      <c r="H21" s="808">
        <v>315050</v>
      </c>
    </row>
    <row r="22" spans="1:8" ht="15" customHeight="1">
      <c r="A22" s="806" t="s">
        <v>55</v>
      </c>
      <c r="B22" s="1067">
        <v>419410</v>
      </c>
      <c r="C22" s="1077">
        <v>857240</v>
      </c>
      <c r="D22" s="808">
        <v>0</v>
      </c>
      <c r="E22" s="1067">
        <v>320480</v>
      </c>
      <c r="F22" s="687">
        <v>16620</v>
      </c>
      <c r="G22" s="687">
        <v>82310</v>
      </c>
      <c r="H22" s="808">
        <v>419410</v>
      </c>
    </row>
    <row r="23" spans="1:8" ht="15" customHeight="1">
      <c r="A23" s="806" t="s">
        <v>56</v>
      </c>
      <c r="B23" s="1067">
        <v>598640</v>
      </c>
      <c r="C23" s="1077">
        <v>1310570</v>
      </c>
      <c r="D23" s="808">
        <v>0</v>
      </c>
      <c r="E23" s="1067">
        <v>391880</v>
      </c>
      <c r="F23" s="687">
        <v>89760</v>
      </c>
      <c r="G23" s="687">
        <v>117000</v>
      </c>
      <c r="H23" s="808">
        <v>598640</v>
      </c>
    </row>
    <row r="24" spans="1:8" ht="15" customHeight="1">
      <c r="A24" s="806" t="s">
        <v>57</v>
      </c>
      <c r="B24" s="1067">
        <v>670850</v>
      </c>
      <c r="C24" s="1077">
        <v>1175160</v>
      </c>
      <c r="D24" s="808">
        <v>0</v>
      </c>
      <c r="E24" s="1067">
        <v>491990</v>
      </c>
      <c r="F24" s="687">
        <v>75680</v>
      </c>
      <c r="G24" s="687">
        <v>103180</v>
      </c>
      <c r="H24" s="808">
        <v>670850</v>
      </c>
    </row>
    <row r="25" spans="1:8" ht="15" customHeight="1">
      <c r="A25" s="806">
        <v>2011</v>
      </c>
      <c r="B25" s="1068">
        <f t="shared" ref="B25:H25" si="4">SUM(B26:B29)</f>
        <v>3046260</v>
      </c>
      <c r="C25" s="1068">
        <f t="shared" si="4"/>
        <v>6598530</v>
      </c>
      <c r="D25" s="811">
        <f t="shared" si="4"/>
        <v>0</v>
      </c>
      <c r="E25" s="1068">
        <f t="shared" si="4"/>
        <v>1999020</v>
      </c>
      <c r="F25" s="1068">
        <f t="shared" si="4"/>
        <v>344670</v>
      </c>
      <c r="G25" s="1076">
        <f t="shared" si="4"/>
        <v>702580</v>
      </c>
      <c r="H25" s="811">
        <f t="shared" si="4"/>
        <v>3046270</v>
      </c>
    </row>
    <row r="26" spans="1:8" ht="15" customHeight="1">
      <c r="A26" s="806" t="s">
        <v>54</v>
      </c>
      <c r="B26" s="1067">
        <v>706570</v>
      </c>
      <c r="C26" s="1077">
        <v>1724190</v>
      </c>
      <c r="D26" s="808">
        <v>0</v>
      </c>
      <c r="E26" s="1067">
        <v>541790</v>
      </c>
      <c r="F26" s="687">
        <v>76150</v>
      </c>
      <c r="G26" s="687">
        <v>88630</v>
      </c>
      <c r="H26" s="808">
        <v>706570</v>
      </c>
    </row>
    <row r="27" spans="1:8" ht="15" customHeight="1">
      <c r="A27" s="806" t="s">
        <v>55</v>
      </c>
      <c r="B27" s="1067">
        <v>759910</v>
      </c>
      <c r="C27" s="1077">
        <v>1938920</v>
      </c>
      <c r="D27" s="808">
        <v>0</v>
      </c>
      <c r="E27" s="1067">
        <v>483910</v>
      </c>
      <c r="F27" s="687">
        <v>121580</v>
      </c>
      <c r="G27" s="687">
        <v>154420</v>
      </c>
      <c r="H27" s="808">
        <v>759910</v>
      </c>
    </row>
    <row r="28" spans="1:8" ht="15" customHeight="1">
      <c r="A28" s="806" t="s">
        <v>56</v>
      </c>
      <c r="B28" s="1067">
        <v>709190</v>
      </c>
      <c r="C28" s="1077">
        <v>1373590</v>
      </c>
      <c r="D28" s="808">
        <v>0</v>
      </c>
      <c r="E28" s="1067">
        <v>496970</v>
      </c>
      <c r="F28" s="687">
        <v>46630</v>
      </c>
      <c r="G28" s="687">
        <v>165590</v>
      </c>
      <c r="H28" s="808">
        <v>709190</v>
      </c>
    </row>
    <row r="29" spans="1:8" ht="15" customHeight="1" thickBot="1">
      <c r="A29" s="807" t="s">
        <v>57</v>
      </c>
      <c r="B29" s="805">
        <v>870590</v>
      </c>
      <c r="C29" s="1078">
        <v>1561830</v>
      </c>
      <c r="D29" s="812">
        <v>0</v>
      </c>
      <c r="E29" s="805">
        <v>476350</v>
      </c>
      <c r="F29" s="802">
        <v>100310</v>
      </c>
      <c r="G29" s="802">
        <v>293940</v>
      </c>
      <c r="H29" s="812">
        <v>870600</v>
      </c>
    </row>
    <row r="30" spans="1:8" s="429" customFormat="1" ht="15" customHeight="1">
      <c r="A30" s="622" t="s">
        <v>58</v>
      </c>
      <c r="D30" s="637"/>
      <c r="E30" s="637"/>
      <c r="F30" s="637"/>
      <c r="G30" s="637"/>
      <c r="H30" s="637"/>
    </row>
    <row r="31" spans="1:8" s="429" customFormat="1" ht="15" customHeight="1">
      <c r="A31" s="639" t="s">
        <v>1051</v>
      </c>
      <c r="D31" s="637"/>
      <c r="E31" s="637"/>
      <c r="F31" s="637"/>
      <c r="G31" s="637"/>
      <c r="H31" s="637"/>
    </row>
    <row r="32" spans="1:8" s="429" customFormat="1" ht="15" customHeight="1">
      <c r="A32" s="639" t="s">
        <v>1052</v>
      </c>
      <c r="D32" s="638"/>
      <c r="E32" s="638"/>
      <c r="F32" s="638"/>
      <c r="G32" s="638"/>
      <c r="H32" s="638"/>
    </row>
    <row r="33" spans="4:8" s="429" customFormat="1" ht="15" customHeight="1">
      <c r="D33" s="637"/>
      <c r="E33" s="637"/>
      <c r="F33" s="637"/>
      <c r="G33" s="637"/>
      <c r="H33" s="637"/>
    </row>
  </sheetData>
  <mergeCells count="1">
    <mergeCell ref="D2:G2"/>
  </mergeCells>
  <pageMargins left="1.1299999999999999" right="0" top="0.66" bottom="0.39" header="0.45" footer="0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77"/>
  <sheetViews>
    <sheetView view="pageBreakPreview" zoomScaleSheetLayoutView="100" workbookViewId="0">
      <pane xSplit="1" ySplit="4" topLeftCell="B5" activePane="bottomRight" state="frozen"/>
      <selection pane="topRight" activeCell="B1" sqref="B1"/>
      <selection pane="bottomLeft" activeCell="A8" sqref="A8"/>
      <selection pane="bottomRight" activeCell="B5" sqref="B5"/>
    </sheetView>
  </sheetViews>
  <sheetFormatPr defaultRowHeight="14.25"/>
  <cols>
    <col min="1" max="1" width="15.7109375" style="40" customWidth="1"/>
    <col min="2" max="2" width="15.5703125" style="40" customWidth="1"/>
    <col min="3" max="3" width="26.140625" style="40" customWidth="1"/>
    <col min="4" max="4" width="14.7109375" style="40" customWidth="1"/>
    <col min="5" max="5" width="17.5703125" style="40" customWidth="1"/>
    <col min="6" max="6" width="22.85546875" style="40" customWidth="1"/>
    <col min="7" max="7" width="14.5703125" style="40" customWidth="1"/>
    <col min="8" max="8" width="15.85546875" style="40" bestFit="1" customWidth="1"/>
    <col min="9" max="9" width="10.85546875" style="40" customWidth="1"/>
    <col min="10" max="16384" width="9.140625" style="40"/>
  </cols>
  <sheetData>
    <row r="1" spans="1:8" s="815" customFormat="1" ht="18" customHeight="1" thickBot="1">
      <c r="A1" s="816" t="s">
        <v>620</v>
      </c>
      <c r="B1" s="816"/>
      <c r="C1" s="816"/>
      <c r="D1" s="816"/>
      <c r="E1" s="816"/>
      <c r="F1" s="816"/>
      <c r="G1" s="816"/>
    </row>
    <row r="2" spans="1:8" ht="17.100000000000001" customHeight="1">
      <c r="A2" s="813"/>
      <c r="B2" s="1340" t="s">
        <v>973</v>
      </c>
      <c r="C2" s="1311" t="s">
        <v>284</v>
      </c>
      <c r="D2" s="1311"/>
      <c r="E2" s="1311"/>
      <c r="F2" s="1311"/>
      <c r="G2" s="1311"/>
    </row>
    <row r="3" spans="1:8" ht="17.100000000000001" customHeight="1">
      <c r="A3" s="806" t="s">
        <v>39</v>
      </c>
      <c r="B3" s="1341"/>
      <c r="C3" s="37" t="s">
        <v>285</v>
      </c>
      <c r="D3" s="37" t="s">
        <v>43</v>
      </c>
      <c r="E3" s="37" t="s">
        <v>42</v>
      </c>
      <c r="F3" s="37" t="s">
        <v>289</v>
      </c>
      <c r="G3" s="37"/>
    </row>
    <row r="4" spans="1:8" ht="17.100000000000001" customHeight="1" thickBot="1">
      <c r="A4" s="623"/>
      <c r="B4" s="1342"/>
      <c r="C4" s="45" t="s">
        <v>286</v>
      </c>
      <c r="D4" s="45" t="s">
        <v>971</v>
      </c>
      <c r="E4" s="45" t="s">
        <v>969</v>
      </c>
      <c r="F4" s="45" t="s">
        <v>275</v>
      </c>
      <c r="G4" s="45" t="s">
        <v>970</v>
      </c>
    </row>
    <row r="5" spans="1:8" ht="17.100000000000001" customHeight="1">
      <c r="A5" s="37">
        <v>1960</v>
      </c>
      <c r="B5" s="1246">
        <v>18</v>
      </c>
      <c r="C5" s="1067">
        <v>2.73</v>
      </c>
      <c r="D5" s="1067" t="s">
        <v>53</v>
      </c>
      <c r="E5" s="1067">
        <v>3.694</v>
      </c>
      <c r="F5" s="1067" t="s">
        <v>53</v>
      </c>
      <c r="G5" s="1067">
        <v>11.576000000000001</v>
      </c>
    </row>
    <row r="6" spans="1:8" ht="17.100000000000001" customHeight="1">
      <c r="A6" s="37">
        <v>1961</v>
      </c>
      <c r="B6" s="1246">
        <v>34</v>
      </c>
      <c r="C6" s="1067">
        <v>13.32</v>
      </c>
      <c r="D6" s="1067" t="s">
        <v>53</v>
      </c>
      <c r="E6" s="1067">
        <v>5.9420000000000002</v>
      </c>
      <c r="F6" s="1067" t="s">
        <v>53</v>
      </c>
      <c r="G6" s="1067">
        <v>14.738</v>
      </c>
    </row>
    <row r="7" spans="1:8" ht="17.100000000000001" customHeight="1">
      <c r="A7" s="37">
        <v>1962</v>
      </c>
      <c r="B7" s="1246">
        <v>48</v>
      </c>
      <c r="C7" s="1067">
        <v>9.3659999999999997</v>
      </c>
      <c r="D7" s="1067">
        <v>6.82</v>
      </c>
      <c r="E7" s="1067">
        <v>6.74</v>
      </c>
      <c r="F7" s="1067" t="s">
        <v>53</v>
      </c>
      <c r="G7" s="1067">
        <v>25.074000000000002</v>
      </c>
    </row>
    <row r="8" spans="1:8" ht="17.100000000000001" customHeight="1">
      <c r="A8" s="37">
        <v>1963</v>
      </c>
      <c r="B8" s="1246">
        <v>60</v>
      </c>
      <c r="C8" s="1067">
        <v>31.367999999999999</v>
      </c>
      <c r="D8" s="1067">
        <v>6.95</v>
      </c>
      <c r="E8" s="1067">
        <v>2.3820000000000001</v>
      </c>
      <c r="F8" s="1067">
        <v>3.21</v>
      </c>
      <c r="G8" s="1067">
        <v>16.09</v>
      </c>
    </row>
    <row r="9" spans="1:8" ht="17.100000000000001" customHeight="1">
      <c r="A9" s="37">
        <v>1964</v>
      </c>
      <c r="B9" s="1246">
        <v>68</v>
      </c>
      <c r="C9" s="1067">
        <v>13.164</v>
      </c>
      <c r="D9" s="1067">
        <v>9.7100000000000009</v>
      </c>
      <c r="E9" s="1067">
        <v>10.726000000000001</v>
      </c>
      <c r="F9" s="1067">
        <v>13.002000000000001</v>
      </c>
      <c r="G9" s="1067">
        <v>21.398</v>
      </c>
    </row>
    <row r="10" spans="1:8" ht="17.100000000000001" customHeight="1">
      <c r="A10" s="37">
        <v>1965</v>
      </c>
      <c r="B10" s="1246">
        <v>80</v>
      </c>
      <c r="C10" s="1067">
        <v>24.934000000000001</v>
      </c>
      <c r="D10" s="1067">
        <v>6.51</v>
      </c>
      <c r="E10" s="1067">
        <v>12.906000000000001</v>
      </c>
      <c r="F10" s="1067">
        <v>12.657999999999999</v>
      </c>
      <c r="G10" s="1067">
        <v>22.992000000000001</v>
      </c>
    </row>
    <row r="11" spans="1:8" ht="17.100000000000001" customHeight="1">
      <c r="A11" s="37">
        <v>1966</v>
      </c>
      <c r="B11" s="1246">
        <v>128</v>
      </c>
      <c r="C11" s="1067">
        <v>57.973999999999997</v>
      </c>
      <c r="D11" s="1067">
        <v>6.72</v>
      </c>
      <c r="E11" s="1067">
        <v>22.457999999999998</v>
      </c>
      <c r="F11" s="1067">
        <v>13.002000000000001</v>
      </c>
      <c r="G11" s="1067">
        <v>27.846</v>
      </c>
    </row>
    <row r="12" spans="1:8" ht="17.100000000000001" customHeight="1">
      <c r="A12" s="37">
        <v>1967</v>
      </c>
      <c r="B12" s="1246">
        <v>336</v>
      </c>
      <c r="C12" s="1067">
        <v>189.624</v>
      </c>
      <c r="D12" s="1067" t="s">
        <v>53</v>
      </c>
      <c r="E12" s="1067">
        <v>57.052</v>
      </c>
      <c r="F12" s="1067">
        <v>32.027999999999999</v>
      </c>
      <c r="G12" s="1067">
        <v>57.295999999999999</v>
      </c>
    </row>
    <row r="13" spans="1:8" ht="17.100000000000001" customHeight="1">
      <c r="A13" s="37">
        <v>1968</v>
      </c>
      <c r="B13" s="1246">
        <v>240.01400000000001</v>
      </c>
      <c r="C13" s="1067">
        <v>8.5440000000000005</v>
      </c>
      <c r="D13" s="1067" t="s">
        <v>53</v>
      </c>
      <c r="E13" s="1067">
        <v>176.34200000000001</v>
      </c>
      <c r="F13" s="1067">
        <v>8.4019999999999992</v>
      </c>
      <c r="G13" s="1067">
        <v>46.725999999999999</v>
      </c>
    </row>
    <row r="14" spans="1:8" ht="17.100000000000001" customHeight="1">
      <c r="A14" s="37">
        <v>1969</v>
      </c>
      <c r="B14" s="1246">
        <v>556</v>
      </c>
      <c r="C14" s="1067">
        <v>100.208</v>
      </c>
      <c r="D14" s="1067" t="s">
        <v>53</v>
      </c>
      <c r="E14" s="1067">
        <v>276.774</v>
      </c>
      <c r="F14" s="1067">
        <v>36.94</v>
      </c>
      <c r="G14" s="1067">
        <v>142.078</v>
      </c>
    </row>
    <row r="15" spans="1:8" ht="17.100000000000001" customHeight="1">
      <c r="A15" s="37">
        <v>1970</v>
      </c>
      <c r="B15" s="1246">
        <v>555.9</v>
      </c>
      <c r="C15" s="1067">
        <v>100.2</v>
      </c>
      <c r="D15" s="1067">
        <v>28.2</v>
      </c>
      <c r="E15" s="1067">
        <v>276.8</v>
      </c>
      <c r="F15" s="1067">
        <v>36.9</v>
      </c>
      <c r="G15" s="1067">
        <v>113.8</v>
      </c>
    </row>
    <row r="16" spans="1:8" ht="17.100000000000001" customHeight="1">
      <c r="A16" s="37">
        <v>1971</v>
      </c>
      <c r="B16" s="1246">
        <v>646.20000000000005</v>
      </c>
      <c r="C16" s="1067">
        <v>179.6</v>
      </c>
      <c r="D16" s="1067">
        <v>24.3</v>
      </c>
      <c r="E16" s="1067">
        <v>101.9</v>
      </c>
      <c r="F16" s="1067">
        <v>231.7</v>
      </c>
      <c r="G16" s="1067">
        <v>108.7</v>
      </c>
      <c r="H16" s="117"/>
    </row>
    <row r="17" spans="1:8" ht="17.100000000000001" customHeight="1">
      <c r="A17" s="37">
        <v>1972</v>
      </c>
      <c r="B17" s="1246">
        <v>616</v>
      </c>
      <c r="C17" s="1067">
        <v>36.6</v>
      </c>
      <c r="D17" s="1067">
        <v>34.200000000000003</v>
      </c>
      <c r="E17" s="1067">
        <v>174.3</v>
      </c>
      <c r="F17" s="1067">
        <v>265.10000000000002</v>
      </c>
      <c r="G17" s="1067">
        <v>105.8</v>
      </c>
      <c r="H17" s="117"/>
    </row>
    <row r="18" spans="1:8" ht="17.100000000000001" customHeight="1">
      <c r="A18" s="37">
        <v>1973</v>
      </c>
      <c r="B18" s="1246">
        <v>616</v>
      </c>
      <c r="C18" s="1067">
        <v>86.4</v>
      </c>
      <c r="D18" s="1067">
        <v>40.700000000000003</v>
      </c>
      <c r="E18" s="1067">
        <v>150.5</v>
      </c>
      <c r="F18" s="1067">
        <v>220.9</v>
      </c>
      <c r="G18" s="1067">
        <v>117.5</v>
      </c>
      <c r="H18" s="117"/>
    </row>
    <row r="19" spans="1:8" ht="17.100000000000001" customHeight="1">
      <c r="A19" s="37">
        <v>1974</v>
      </c>
      <c r="B19" s="1246">
        <v>616</v>
      </c>
      <c r="C19" s="1067">
        <v>18.899999999999999</v>
      </c>
      <c r="D19" s="1067" t="s">
        <v>53</v>
      </c>
      <c r="E19" s="1067">
        <v>493.6</v>
      </c>
      <c r="F19" s="1067">
        <v>16.100000000000001</v>
      </c>
      <c r="G19" s="1067">
        <v>87.4</v>
      </c>
      <c r="H19" s="117"/>
    </row>
    <row r="20" spans="1:8" ht="17.100000000000001" customHeight="1">
      <c r="A20" s="37">
        <v>1975</v>
      </c>
      <c r="B20" s="1246">
        <v>615.90000000000009</v>
      </c>
      <c r="C20" s="1067">
        <v>1.2</v>
      </c>
      <c r="D20" s="1067" t="s">
        <v>53</v>
      </c>
      <c r="E20" s="1067">
        <v>512.70000000000005</v>
      </c>
      <c r="F20" s="1067">
        <v>17</v>
      </c>
      <c r="G20" s="1067">
        <v>85</v>
      </c>
      <c r="H20" s="117"/>
    </row>
    <row r="21" spans="1:8" ht="17.100000000000001" customHeight="1">
      <c r="A21" s="37">
        <v>1976</v>
      </c>
      <c r="B21" s="1246">
        <v>615.79999999999995</v>
      </c>
      <c r="C21" s="1067">
        <v>3.1</v>
      </c>
      <c r="D21" s="1067">
        <v>7.4</v>
      </c>
      <c r="E21" s="1067">
        <v>466.9</v>
      </c>
      <c r="F21" s="1067">
        <v>15.1</v>
      </c>
      <c r="G21" s="1067">
        <v>123.3</v>
      </c>
      <c r="H21" s="117"/>
    </row>
    <row r="22" spans="1:8" ht="17.100000000000001" customHeight="1">
      <c r="A22" s="37">
        <v>1977</v>
      </c>
      <c r="B22" s="1246">
        <v>691</v>
      </c>
      <c r="C22" s="1067">
        <v>161</v>
      </c>
      <c r="D22" s="1067">
        <v>26.9</v>
      </c>
      <c r="E22" s="1067">
        <v>295.89999999999998</v>
      </c>
      <c r="F22" s="1067">
        <v>23.7</v>
      </c>
      <c r="G22" s="1067">
        <v>183.5</v>
      </c>
      <c r="H22" s="117"/>
    </row>
    <row r="23" spans="1:8" ht="17.100000000000001" customHeight="1">
      <c r="A23" s="37">
        <v>1978</v>
      </c>
      <c r="B23" s="1246">
        <v>816</v>
      </c>
      <c r="C23" s="1067">
        <v>27.3</v>
      </c>
      <c r="D23" s="1067">
        <v>7.8</v>
      </c>
      <c r="E23" s="1067">
        <v>512.4</v>
      </c>
      <c r="F23" s="1067">
        <v>35.799999999999997</v>
      </c>
      <c r="G23" s="1067">
        <v>232.7</v>
      </c>
      <c r="H23" s="117"/>
    </row>
    <row r="24" spans="1:8" ht="17.100000000000001" customHeight="1">
      <c r="A24" s="37">
        <v>1979</v>
      </c>
      <c r="B24" s="1246">
        <v>2118</v>
      </c>
      <c r="C24" s="1067">
        <v>0.2</v>
      </c>
      <c r="D24" s="1067">
        <v>45.9</v>
      </c>
      <c r="E24" s="1067">
        <v>1307</v>
      </c>
      <c r="F24" s="1067">
        <v>78</v>
      </c>
      <c r="G24" s="1067">
        <v>686.9</v>
      </c>
      <c r="H24" s="117"/>
    </row>
    <row r="25" spans="1:8" ht="17.100000000000001" customHeight="1">
      <c r="A25" s="37">
        <v>1980</v>
      </c>
      <c r="B25" s="1246">
        <v>2119</v>
      </c>
      <c r="C25" s="1067" t="s">
        <v>53</v>
      </c>
      <c r="D25" s="1067">
        <v>40.6</v>
      </c>
      <c r="E25" s="1067">
        <v>1600.5</v>
      </c>
      <c r="F25" s="1067">
        <v>38.200000000000003</v>
      </c>
      <c r="G25" s="1067">
        <v>439.7</v>
      </c>
      <c r="H25" s="117"/>
    </row>
    <row r="26" spans="1:8" ht="17.100000000000001" customHeight="1">
      <c r="A26" s="806">
        <v>1981</v>
      </c>
      <c r="B26" s="1246">
        <v>5782</v>
      </c>
      <c r="C26" s="1067">
        <v>3404.9</v>
      </c>
      <c r="D26" s="1067">
        <v>51.1</v>
      </c>
      <c r="E26" s="1067">
        <v>917.5</v>
      </c>
      <c r="F26" s="1067">
        <v>13</v>
      </c>
      <c r="G26" s="1067">
        <v>1395.5</v>
      </c>
      <c r="H26" s="117"/>
    </row>
    <row r="27" spans="1:8" ht="17.100000000000001" customHeight="1">
      <c r="A27" s="806">
        <v>1982</v>
      </c>
      <c r="B27" s="1246">
        <v>9782</v>
      </c>
      <c r="C27" s="1067">
        <v>5463.7</v>
      </c>
      <c r="D27" s="1067">
        <v>171.7</v>
      </c>
      <c r="E27" s="1067">
        <v>2189.8000000000002</v>
      </c>
      <c r="F27" s="1067">
        <v>1</v>
      </c>
      <c r="G27" s="1067">
        <v>1955.8</v>
      </c>
      <c r="H27" s="117"/>
    </row>
    <row r="28" spans="1:8" ht="17.100000000000001" customHeight="1">
      <c r="A28" s="806">
        <v>1983</v>
      </c>
      <c r="B28" s="1246">
        <v>13476</v>
      </c>
      <c r="C28" s="1067">
        <v>6018.1</v>
      </c>
      <c r="D28" s="1067">
        <v>374.5</v>
      </c>
      <c r="E28" s="1067">
        <v>4361.7</v>
      </c>
      <c r="F28" s="1067">
        <v>7.1</v>
      </c>
      <c r="G28" s="1067">
        <v>2714.6</v>
      </c>
      <c r="H28" s="117"/>
    </row>
    <row r="29" spans="1:8" ht="17.100000000000001" customHeight="1">
      <c r="A29" s="806">
        <v>1984</v>
      </c>
      <c r="B29" s="1246">
        <v>15475.400000000001</v>
      </c>
      <c r="C29" s="1067">
        <v>4860</v>
      </c>
      <c r="D29" s="1067">
        <v>876.5</v>
      </c>
      <c r="E29" s="1067">
        <v>7296.6</v>
      </c>
      <c r="F29" s="1067">
        <v>1</v>
      </c>
      <c r="G29" s="1067">
        <v>2441.3000000000002</v>
      </c>
      <c r="H29" s="117"/>
    </row>
    <row r="30" spans="1:8" ht="17.100000000000001" customHeight="1">
      <c r="A30" s="806">
        <v>1985</v>
      </c>
      <c r="B30" s="1246">
        <v>16976</v>
      </c>
      <c r="C30" s="1067">
        <v>6184.1</v>
      </c>
      <c r="D30" s="1067">
        <v>1027.0999999999999</v>
      </c>
      <c r="E30" s="1067">
        <v>7990.9</v>
      </c>
      <c r="F30" s="1067">
        <v>8</v>
      </c>
      <c r="G30" s="1067">
        <v>1765.9</v>
      </c>
    </row>
    <row r="31" spans="1:8" ht="17.100000000000001" customHeight="1">
      <c r="A31" s="806">
        <v>1986</v>
      </c>
      <c r="B31" s="1246">
        <v>16976</v>
      </c>
      <c r="C31" s="1067">
        <v>11585</v>
      </c>
      <c r="D31" s="1067">
        <v>98</v>
      </c>
      <c r="E31" s="1067">
        <v>3062</v>
      </c>
      <c r="F31" s="1067">
        <v>1</v>
      </c>
      <c r="G31" s="1067">
        <v>2230</v>
      </c>
    </row>
    <row r="32" spans="1:8" ht="17.100000000000001" customHeight="1">
      <c r="A32" s="806">
        <v>1987</v>
      </c>
      <c r="B32" s="1246">
        <v>25226</v>
      </c>
      <c r="C32" s="1067">
        <v>14215.3</v>
      </c>
      <c r="D32" s="1067">
        <v>260.60000000000002</v>
      </c>
      <c r="E32" s="1067">
        <v>5250.5</v>
      </c>
      <c r="F32" s="1067">
        <v>10.1</v>
      </c>
      <c r="G32" s="1067">
        <v>5489.5</v>
      </c>
    </row>
    <row r="33" spans="1:12" ht="17.100000000000001" customHeight="1">
      <c r="A33" s="806">
        <v>1988</v>
      </c>
      <c r="B33" s="1246">
        <v>35475.999999999993</v>
      </c>
      <c r="C33" s="1067">
        <v>22560.3</v>
      </c>
      <c r="D33" s="1067">
        <v>159.1</v>
      </c>
      <c r="E33" s="1067">
        <v>5273.9</v>
      </c>
      <c r="F33" s="1067">
        <v>1</v>
      </c>
      <c r="G33" s="1067">
        <v>7481.7</v>
      </c>
    </row>
    <row r="34" spans="1:12" ht="17.100000000000001" customHeight="1">
      <c r="A34" s="806">
        <v>1989</v>
      </c>
      <c r="B34" s="1246">
        <v>24126</v>
      </c>
      <c r="C34" s="1067">
        <v>11164</v>
      </c>
      <c r="D34" s="1067">
        <v>84.6</v>
      </c>
      <c r="E34" s="1067">
        <v>2535.1999999999998</v>
      </c>
      <c r="F34" s="1067">
        <v>6.7</v>
      </c>
      <c r="G34" s="1067">
        <v>10335.5</v>
      </c>
    </row>
    <row r="35" spans="1:12" ht="17.100000000000001" customHeight="1">
      <c r="A35" s="806">
        <v>1990</v>
      </c>
      <c r="B35" s="1246">
        <v>25476</v>
      </c>
      <c r="C35" s="1067">
        <v>3403.9</v>
      </c>
      <c r="D35" s="1067">
        <v>346.1</v>
      </c>
      <c r="E35" s="1067">
        <v>7665.8</v>
      </c>
      <c r="F35" s="1067">
        <v>23.3</v>
      </c>
      <c r="G35" s="1067">
        <v>14036.9</v>
      </c>
    </row>
    <row r="36" spans="1:12" ht="17.100000000000001" customHeight="1">
      <c r="A36" s="806">
        <v>1991</v>
      </c>
      <c r="B36" s="1246">
        <v>56728.3</v>
      </c>
      <c r="C36" s="1067">
        <v>34756</v>
      </c>
      <c r="D36" s="1067">
        <v>673</v>
      </c>
      <c r="E36" s="1067">
        <v>6254.2</v>
      </c>
      <c r="F36" s="1067">
        <v>106.8</v>
      </c>
      <c r="G36" s="1067">
        <v>14938.3</v>
      </c>
    </row>
    <row r="37" spans="1:12" ht="17.100000000000001" customHeight="1">
      <c r="A37" s="806">
        <v>1992</v>
      </c>
      <c r="B37" s="1246">
        <v>103317.5</v>
      </c>
      <c r="C37" s="1067">
        <v>81143</v>
      </c>
      <c r="D37" s="1067">
        <v>1004.8</v>
      </c>
      <c r="E37" s="1067">
        <v>5181</v>
      </c>
      <c r="F37" s="1067">
        <v>78.7</v>
      </c>
      <c r="G37" s="1067">
        <v>15910</v>
      </c>
    </row>
    <row r="38" spans="1:12" ht="17.100000000000001" customHeight="1">
      <c r="A38" s="806">
        <v>1993</v>
      </c>
      <c r="B38" s="1246">
        <v>103326.5</v>
      </c>
      <c r="C38" s="1067">
        <v>47386.5</v>
      </c>
      <c r="D38" s="1067">
        <v>9393.7999999999993</v>
      </c>
      <c r="E38" s="1067">
        <v>28851.7</v>
      </c>
      <c r="F38" s="1067">
        <v>11.9</v>
      </c>
      <c r="G38" s="1067">
        <v>17682.599999999999</v>
      </c>
    </row>
    <row r="39" spans="1:12" ht="17.100000000000001" customHeight="1">
      <c r="A39" s="806">
        <v>1994</v>
      </c>
      <c r="B39" s="1246">
        <v>103326.5</v>
      </c>
      <c r="C39" s="1067">
        <v>30184.2</v>
      </c>
      <c r="D39" s="1067">
        <v>28286.799999999999</v>
      </c>
      <c r="E39" s="1067">
        <v>8637.4</v>
      </c>
      <c r="F39" s="1067">
        <v>2.1</v>
      </c>
      <c r="G39" s="1067">
        <v>36216</v>
      </c>
      <c r="H39" s="43"/>
      <c r="I39" s="43"/>
    </row>
    <row r="40" spans="1:12" ht="17.100000000000001" customHeight="1">
      <c r="A40" s="806">
        <v>1995</v>
      </c>
      <c r="B40" s="1246">
        <v>103326.5</v>
      </c>
      <c r="C40" s="1067">
        <v>41984.1</v>
      </c>
      <c r="D40" s="1067">
        <v>2105.3000000000002</v>
      </c>
      <c r="E40" s="1067">
        <v>17712.099999999999</v>
      </c>
      <c r="F40" s="1067">
        <v>2.1</v>
      </c>
      <c r="G40" s="1067">
        <v>41522.9</v>
      </c>
      <c r="H40" s="43"/>
      <c r="I40" s="43"/>
      <c r="J40" s="1070"/>
      <c r="K40" s="1070"/>
      <c r="L40" s="1070"/>
    </row>
    <row r="41" spans="1:12" ht="17.100000000000001" customHeight="1">
      <c r="A41" s="806">
        <v>1996</v>
      </c>
      <c r="B41" s="1246">
        <v>103326.5</v>
      </c>
      <c r="C41" s="1067">
        <v>9490.9</v>
      </c>
      <c r="D41" s="1067">
        <v>8947.7000000000007</v>
      </c>
      <c r="E41" s="1067">
        <v>46770.8</v>
      </c>
      <c r="F41" s="1067">
        <v>2.1</v>
      </c>
      <c r="G41" s="1067">
        <v>38115</v>
      </c>
      <c r="H41" s="43"/>
      <c r="I41" s="43"/>
    </row>
    <row r="42" spans="1:12" ht="17.100000000000001" customHeight="1">
      <c r="A42" s="806">
        <v>1997</v>
      </c>
      <c r="B42" s="1246">
        <v>221800.5</v>
      </c>
      <c r="C42" s="1067">
        <v>141676.6</v>
      </c>
      <c r="D42" s="1067">
        <v>6384.3</v>
      </c>
      <c r="E42" s="1067">
        <v>38051.9</v>
      </c>
      <c r="F42" s="1067">
        <v>2.1</v>
      </c>
      <c r="G42" s="1067">
        <v>35685.599999999999</v>
      </c>
      <c r="H42" s="43"/>
      <c r="I42" s="43"/>
    </row>
    <row r="43" spans="1:12" ht="17.100000000000001" customHeight="1">
      <c r="A43" s="806">
        <v>1998</v>
      </c>
      <c r="B43" s="1246">
        <v>221801.5</v>
      </c>
      <c r="C43" s="1067">
        <v>132513.4</v>
      </c>
      <c r="D43" s="1067">
        <v>8165.3</v>
      </c>
      <c r="E43" s="1067">
        <v>40787.699999999997</v>
      </c>
      <c r="F43" s="1067" t="s">
        <v>53</v>
      </c>
      <c r="G43" s="1067">
        <v>40335.1</v>
      </c>
    </row>
    <row r="44" spans="1:12" ht="17.100000000000001" customHeight="1">
      <c r="A44" s="806">
        <v>1999</v>
      </c>
      <c r="B44" s="1246">
        <v>361758.4</v>
      </c>
      <c r="C44" s="1067">
        <v>79860.5</v>
      </c>
      <c r="D44" s="1067">
        <v>12723.3</v>
      </c>
      <c r="E44" s="1067">
        <v>186142.7</v>
      </c>
      <c r="F44" s="1067" t="s">
        <v>53</v>
      </c>
      <c r="G44" s="1067">
        <v>83031.899999999994</v>
      </c>
    </row>
    <row r="45" spans="1:12" ht="17.100000000000001" customHeight="1">
      <c r="A45" s="806">
        <v>2000</v>
      </c>
      <c r="B45" s="1246">
        <v>465535.8</v>
      </c>
      <c r="C45" s="1067">
        <v>87355.5</v>
      </c>
      <c r="D45" s="1067">
        <v>12439.3</v>
      </c>
      <c r="E45" s="1067">
        <v>275773.59999999998</v>
      </c>
      <c r="F45" s="1067" t="s">
        <v>53</v>
      </c>
      <c r="G45" s="1067">
        <v>89967.4</v>
      </c>
      <c r="I45" s="1070"/>
      <c r="J45" s="1070"/>
      <c r="K45" s="1070"/>
      <c r="L45" s="1070"/>
    </row>
    <row r="46" spans="1:12" ht="17.100000000000001" customHeight="1">
      <c r="A46" s="806">
        <v>2001</v>
      </c>
      <c r="B46" s="1246">
        <v>584535.80000000005</v>
      </c>
      <c r="C46" s="1067">
        <v>325328.5</v>
      </c>
      <c r="D46" s="1067" t="s">
        <v>53</v>
      </c>
      <c r="E46" s="1067">
        <v>199261.5</v>
      </c>
      <c r="F46" s="1067" t="s">
        <v>53</v>
      </c>
      <c r="G46" s="1067">
        <v>59945.8</v>
      </c>
    </row>
    <row r="47" spans="1:12" ht="17.100000000000001" customHeight="1">
      <c r="A47" s="806">
        <v>2002</v>
      </c>
      <c r="B47" s="1246">
        <v>584535.80000000005</v>
      </c>
      <c r="C47" s="1067">
        <v>134960.70000000001</v>
      </c>
      <c r="D47" s="1067" t="s">
        <v>53</v>
      </c>
      <c r="E47" s="1067">
        <v>396287.2</v>
      </c>
      <c r="F47" s="1067" t="s">
        <v>53</v>
      </c>
      <c r="G47" s="1067">
        <v>53287.9</v>
      </c>
    </row>
    <row r="48" spans="1:12" s="429" customFormat="1" ht="17.100000000000001" customHeight="1">
      <c r="A48" s="806">
        <v>2003</v>
      </c>
      <c r="B48" s="1246">
        <v>825054.5</v>
      </c>
      <c r="C48" s="1067">
        <v>255664.6</v>
      </c>
      <c r="D48" s="1067" t="s">
        <v>53</v>
      </c>
      <c r="E48" s="1067">
        <v>430836.9</v>
      </c>
      <c r="F48" s="1067" t="s">
        <v>53</v>
      </c>
      <c r="G48" s="1067">
        <v>138553</v>
      </c>
    </row>
    <row r="49" spans="1:7" s="429" customFormat="1" ht="17.100000000000001" customHeight="1">
      <c r="A49" s="806">
        <v>2004</v>
      </c>
      <c r="B49" s="1246">
        <v>871577</v>
      </c>
      <c r="C49" s="1067">
        <v>60807.4</v>
      </c>
      <c r="D49" s="1067" t="s">
        <v>53</v>
      </c>
      <c r="E49" s="1067">
        <v>595810.30000000005</v>
      </c>
      <c r="F49" s="1067" t="s">
        <v>53</v>
      </c>
      <c r="G49" s="1067">
        <v>214959.3</v>
      </c>
    </row>
    <row r="50" spans="1:7" s="429" customFormat="1" ht="17.100000000000001" customHeight="1">
      <c r="A50" s="806">
        <v>2005</v>
      </c>
      <c r="B50" s="1246">
        <v>854828</v>
      </c>
      <c r="C50" s="1067">
        <v>82679</v>
      </c>
      <c r="D50" s="1067" t="s">
        <v>53</v>
      </c>
      <c r="E50" s="1067">
        <v>585031</v>
      </c>
      <c r="F50" s="1067" t="s">
        <v>53</v>
      </c>
      <c r="G50" s="1067">
        <v>187118</v>
      </c>
    </row>
    <row r="51" spans="1:7" s="429" customFormat="1" ht="17.100000000000001" customHeight="1">
      <c r="A51" s="806">
        <v>2006</v>
      </c>
      <c r="B51" s="1246">
        <v>701399.8</v>
      </c>
      <c r="C51" s="1067">
        <v>24514.93</v>
      </c>
      <c r="D51" s="1067">
        <v>21612.5</v>
      </c>
      <c r="E51" s="1067">
        <v>498963</v>
      </c>
      <c r="F51" s="1067">
        <v>155474</v>
      </c>
      <c r="G51" s="1067">
        <v>835.37</v>
      </c>
    </row>
    <row r="52" spans="1:7" s="429" customFormat="1" ht="17.100000000000001" customHeight="1">
      <c r="A52" s="806">
        <v>2007</v>
      </c>
      <c r="B52" s="1246">
        <v>574929.42999999993</v>
      </c>
      <c r="C52" s="1067">
        <v>5940.84</v>
      </c>
      <c r="D52" s="1067">
        <v>25655.52</v>
      </c>
      <c r="E52" s="1067">
        <v>525767.96</v>
      </c>
      <c r="F52" s="1067">
        <v>17565.11</v>
      </c>
      <c r="G52" s="1067">
        <v>0</v>
      </c>
    </row>
    <row r="53" spans="1:7">
      <c r="A53" s="806">
        <v>2008</v>
      </c>
      <c r="B53" s="1246">
        <v>471929.5</v>
      </c>
      <c r="C53" s="1067">
        <v>410.2</v>
      </c>
      <c r="D53" s="1067">
        <v>26529.8</v>
      </c>
      <c r="E53" s="1067">
        <v>325883.40000000002</v>
      </c>
      <c r="F53" s="1067">
        <v>119106.1</v>
      </c>
      <c r="G53" s="1067">
        <v>0</v>
      </c>
    </row>
    <row r="54" spans="1:7">
      <c r="A54" s="806">
        <v>2009</v>
      </c>
      <c r="B54" s="1246"/>
      <c r="C54" s="1067"/>
      <c r="D54" s="1067"/>
      <c r="E54" s="1067"/>
      <c r="F54" s="1067"/>
      <c r="G54" s="1067"/>
    </row>
    <row r="55" spans="1:7">
      <c r="A55" s="806" t="s">
        <v>54</v>
      </c>
      <c r="B55" s="1246">
        <v>546929.4</v>
      </c>
      <c r="C55" s="1067">
        <v>2943.5</v>
      </c>
      <c r="D55" s="1067">
        <v>12678.5</v>
      </c>
      <c r="E55" s="1067">
        <v>388279.2</v>
      </c>
      <c r="F55" s="1067">
        <v>143028.20000000001</v>
      </c>
      <c r="G55" s="1067">
        <v>0</v>
      </c>
    </row>
    <row r="56" spans="1:7">
      <c r="A56" s="806" t="s">
        <v>55</v>
      </c>
      <c r="B56" s="1246">
        <v>641929.4</v>
      </c>
      <c r="C56" s="1067">
        <v>23416.6</v>
      </c>
      <c r="D56" s="1067">
        <v>6311.3</v>
      </c>
      <c r="E56" s="1067">
        <v>410830.2</v>
      </c>
      <c r="F56" s="1067">
        <v>201371.3</v>
      </c>
      <c r="G56" s="1067">
        <v>0</v>
      </c>
    </row>
    <row r="57" spans="1:7">
      <c r="A57" s="806" t="s">
        <v>56</v>
      </c>
      <c r="B57" s="1246">
        <v>753578.1</v>
      </c>
      <c r="C57" s="1067">
        <v>2078.3000000000002</v>
      </c>
      <c r="D57" s="1067">
        <v>12855.6</v>
      </c>
      <c r="E57" s="1067">
        <v>546868.19999999995</v>
      </c>
      <c r="F57" s="1067">
        <v>191776</v>
      </c>
      <c r="G57" s="1067">
        <v>0</v>
      </c>
    </row>
    <row r="58" spans="1:7">
      <c r="A58" s="806" t="s">
        <v>57</v>
      </c>
      <c r="B58" s="1246">
        <v>797482.48</v>
      </c>
      <c r="C58" s="1067">
        <v>1900.3</v>
      </c>
      <c r="D58" s="1067">
        <v>59339.48</v>
      </c>
      <c r="E58" s="1067">
        <v>585445.19999999995</v>
      </c>
      <c r="F58" s="1067">
        <v>150797.5</v>
      </c>
      <c r="G58" s="1067">
        <v>0</v>
      </c>
    </row>
    <row r="59" spans="1:7">
      <c r="A59" s="806">
        <v>2010</v>
      </c>
      <c r="B59" s="1246"/>
      <c r="C59" s="1067"/>
      <c r="D59" s="1067"/>
      <c r="E59" s="1067"/>
      <c r="F59" s="1067"/>
      <c r="G59" s="1067"/>
    </row>
    <row r="60" spans="1:7">
      <c r="A60" s="806" t="s">
        <v>54</v>
      </c>
      <c r="B60" s="1246">
        <v>837319.99999999988</v>
      </c>
      <c r="C60" s="1067">
        <v>0</v>
      </c>
      <c r="D60" s="1067">
        <v>203020</v>
      </c>
      <c r="E60" s="1067">
        <v>634300</v>
      </c>
      <c r="F60" s="1067">
        <v>0</v>
      </c>
      <c r="G60" s="1067">
        <v>0</v>
      </c>
    </row>
    <row r="61" spans="1:7">
      <c r="A61" s="806" t="s">
        <v>55</v>
      </c>
      <c r="B61" s="1246">
        <v>901020</v>
      </c>
      <c r="C61" s="1067">
        <v>0</v>
      </c>
      <c r="D61" s="1067">
        <v>115790</v>
      </c>
      <c r="E61" s="1067">
        <v>785230</v>
      </c>
      <c r="F61" s="1067">
        <v>0</v>
      </c>
      <c r="G61" s="1067">
        <v>0</v>
      </c>
    </row>
    <row r="62" spans="1:7">
      <c r="A62" s="806" t="s">
        <v>56</v>
      </c>
      <c r="B62" s="1246">
        <v>1064270</v>
      </c>
      <c r="C62" s="1067">
        <v>24480</v>
      </c>
      <c r="D62" s="1067">
        <v>381470</v>
      </c>
      <c r="E62" s="1067">
        <v>658320</v>
      </c>
      <c r="F62" s="1067">
        <v>0</v>
      </c>
      <c r="G62" s="1067">
        <v>0</v>
      </c>
    </row>
    <row r="63" spans="1:7">
      <c r="A63" s="806" t="s">
        <v>57</v>
      </c>
      <c r="B63" s="1246">
        <v>1277100.0000000002</v>
      </c>
      <c r="C63" s="1067">
        <v>24480</v>
      </c>
      <c r="D63" s="1067">
        <v>327300</v>
      </c>
      <c r="E63" s="1067">
        <v>925320</v>
      </c>
      <c r="F63" s="1067">
        <v>0</v>
      </c>
      <c r="G63" s="1067">
        <v>0</v>
      </c>
    </row>
    <row r="64" spans="1:7">
      <c r="A64" s="806">
        <v>2011</v>
      </c>
      <c r="B64" s="1246"/>
      <c r="C64" s="1067"/>
      <c r="D64" s="1067"/>
      <c r="E64" s="1067"/>
      <c r="F64" s="1067"/>
      <c r="G64" s="1067"/>
    </row>
    <row r="65" spans="1:7">
      <c r="A65" s="806" t="s">
        <v>54</v>
      </c>
      <c r="B65" s="1246">
        <v>1439590</v>
      </c>
      <c r="C65" s="1067">
        <v>30660</v>
      </c>
      <c r="D65" s="1067">
        <v>173510</v>
      </c>
      <c r="E65" s="1067">
        <v>1235420</v>
      </c>
      <c r="F65" s="1067">
        <v>0</v>
      </c>
      <c r="G65" s="1067">
        <v>0</v>
      </c>
    </row>
    <row r="66" spans="1:7">
      <c r="A66" s="806" t="s">
        <v>55</v>
      </c>
      <c r="B66" s="1246">
        <v>1561420</v>
      </c>
      <c r="C66" s="1067">
        <v>19420</v>
      </c>
      <c r="D66" s="1067">
        <v>83750</v>
      </c>
      <c r="E66" s="1067">
        <v>1458250</v>
      </c>
      <c r="F66" s="1067">
        <v>0</v>
      </c>
      <c r="G66" s="1067">
        <v>0</v>
      </c>
    </row>
    <row r="67" spans="1:7">
      <c r="A67" s="806" t="s">
        <v>56</v>
      </c>
      <c r="B67" s="1246">
        <v>1607840</v>
      </c>
      <c r="C67" s="808">
        <v>3040</v>
      </c>
      <c r="D67" s="1067">
        <v>368990</v>
      </c>
      <c r="E67" s="1067">
        <v>1235420</v>
      </c>
      <c r="F67" s="1067">
        <v>0</v>
      </c>
      <c r="G67" s="1067">
        <v>0</v>
      </c>
    </row>
    <row r="68" spans="1:7" ht="15" thickBot="1">
      <c r="A68" s="807" t="s">
        <v>57</v>
      </c>
      <c r="B68" s="1280">
        <v>1727910</v>
      </c>
      <c r="C68" s="1247">
        <v>69300</v>
      </c>
      <c r="D68" s="1248">
        <v>200360</v>
      </c>
      <c r="E68" s="1248">
        <v>1458250</v>
      </c>
      <c r="F68" s="1248">
        <v>0</v>
      </c>
      <c r="G68" s="1248">
        <v>0</v>
      </c>
    </row>
    <row r="69" spans="1:7">
      <c r="A69" s="622" t="s">
        <v>58</v>
      </c>
      <c r="B69" s="429"/>
      <c r="C69" s="637"/>
      <c r="D69" s="637"/>
      <c r="E69" s="637"/>
      <c r="F69" s="637"/>
      <c r="G69" s="429"/>
    </row>
    <row r="70" spans="1:7" ht="15">
      <c r="A70" s="622" t="s">
        <v>972</v>
      </c>
      <c r="B70" s="429"/>
      <c r="C70" s="637"/>
      <c r="D70" s="637"/>
      <c r="E70" s="637"/>
      <c r="F70" s="637"/>
      <c r="G70" s="637"/>
    </row>
    <row r="71" spans="1:7" ht="15">
      <c r="A71" s="622" t="s">
        <v>974</v>
      </c>
      <c r="B71" s="429"/>
      <c r="C71" s="637"/>
      <c r="D71" s="637"/>
      <c r="E71" s="637"/>
      <c r="F71" s="637"/>
      <c r="G71" s="637"/>
    </row>
    <row r="72" spans="1:7" ht="15">
      <c r="A72" s="622" t="s">
        <v>975</v>
      </c>
      <c r="B72" s="429"/>
      <c r="C72" s="637"/>
      <c r="D72" s="637"/>
      <c r="E72" s="637"/>
      <c r="F72" s="637"/>
      <c r="G72" s="637"/>
    </row>
    <row r="73" spans="1:7" ht="15">
      <c r="A73" s="622" t="s">
        <v>976</v>
      </c>
      <c r="B73" s="429"/>
      <c r="C73" s="637"/>
      <c r="D73" s="637"/>
      <c r="E73" s="637"/>
      <c r="F73" s="637"/>
      <c r="G73" s="429"/>
    </row>
    <row r="74" spans="1:7">
      <c r="C74" s="113"/>
      <c r="D74" s="113"/>
      <c r="E74" s="113"/>
      <c r="F74" s="116"/>
      <c r="G74" s="41"/>
    </row>
    <row r="75" spans="1:7">
      <c r="F75" s="41"/>
      <c r="G75" s="41"/>
    </row>
    <row r="76" spans="1:7">
      <c r="F76" s="41"/>
      <c r="G76" s="41"/>
    </row>
    <row r="77" spans="1:7">
      <c r="F77" s="41"/>
      <c r="G77" s="41"/>
    </row>
  </sheetData>
  <mergeCells count="2">
    <mergeCell ref="B2:B4"/>
    <mergeCell ref="C2:G2"/>
  </mergeCells>
  <pageMargins left="0.93" right="0.4" top="1.0900000000000001" bottom="0.75" header="0.64" footer="0"/>
  <pageSetup paperSize="9" scale="6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5"/>
  <cols>
    <col min="1" max="1" width="12" customWidth="1"/>
    <col min="2" max="2" width="15.7109375" customWidth="1"/>
    <col min="3" max="7" width="14.7109375" customWidth="1"/>
  </cols>
  <sheetData>
    <row r="1" spans="1:7" ht="18" customHeight="1" thickBot="1">
      <c r="A1" s="1339" t="s">
        <v>300</v>
      </c>
      <c r="B1" s="1339"/>
      <c r="C1" s="1339"/>
      <c r="D1" s="1339"/>
      <c r="E1" s="1339"/>
      <c r="F1" s="1339"/>
      <c r="G1" s="1339"/>
    </row>
    <row r="2" spans="1:7" s="95" customFormat="1" ht="18" customHeight="1">
      <c r="A2" s="820"/>
      <c r="B2" s="1344" t="s">
        <v>980</v>
      </c>
      <c r="C2" s="1343" t="s">
        <v>287</v>
      </c>
      <c r="D2" s="1343"/>
      <c r="E2" s="1343"/>
      <c r="F2" s="1343"/>
      <c r="G2" s="1343"/>
    </row>
    <row r="3" spans="1:7" s="95" customFormat="1" ht="18" customHeight="1">
      <c r="A3" s="817" t="s">
        <v>39</v>
      </c>
      <c r="B3" s="1345"/>
      <c r="C3" s="94" t="s">
        <v>41</v>
      </c>
      <c r="D3" s="94" t="s">
        <v>42</v>
      </c>
      <c r="E3" s="94" t="s">
        <v>43</v>
      </c>
      <c r="F3" s="94" t="s">
        <v>288</v>
      </c>
      <c r="G3" s="94" t="s">
        <v>979</v>
      </c>
    </row>
    <row r="4" spans="1:7" s="95" customFormat="1" ht="18" customHeight="1" thickBot="1">
      <c r="A4" s="818"/>
      <c r="B4" s="1346"/>
      <c r="C4" s="98" t="s">
        <v>48</v>
      </c>
      <c r="D4" s="98" t="s">
        <v>49</v>
      </c>
      <c r="E4" s="98" t="s">
        <v>49</v>
      </c>
      <c r="F4" s="98" t="s">
        <v>981</v>
      </c>
      <c r="G4" s="98"/>
    </row>
    <row r="5" spans="1:7" ht="18" customHeight="1">
      <c r="A5" s="806">
        <v>1968</v>
      </c>
      <c r="B5" s="1249">
        <v>20</v>
      </c>
      <c r="C5" s="1242" t="s">
        <v>53</v>
      </c>
      <c r="D5" s="1242">
        <v>19.391999999999999</v>
      </c>
      <c r="E5" s="1242" t="s">
        <v>53</v>
      </c>
      <c r="F5" s="1242" t="s">
        <v>53</v>
      </c>
      <c r="G5" s="1242">
        <v>0.60799999999999998</v>
      </c>
    </row>
    <row r="6" spans="1:7" ht="18" customHeight="1">
      <c r="A6" s="806">
        <v>1969</v>
      </c>
      <c r="B6" s="1249">
        <v>142</v>
      </c>
      <c r="C6" s="1242" t="s">
        <v>53</v>
      </c>
      <c r="D6" s="1242">
        <v>138.87</v>
      </c>
      <c r="E6" s="1242" t="s">
        <v>53</v>
      </c>
      <c r="F6" s="1242" t="s">
        <v>53</v>
      </c>
      <c r="G6" s="1242">
        <v>3.13</v>
      </c>
    </row>
    <row r="7" spans="1:7" ht="18" customHeight="1">
      <c r="A7" s="806">
        <v>1970</v>
      </c>
      <c r="B7" s="1249">
        <v>236</v>
      </c>
      <c r="C7" s="42">
        <v>2.27</v>
      </c>
      <c r="D7" s="42">
        <v>223.434</v>
      </c>
      <c r="E7" s="42">
        <v>3.9</v>
      </c>
      <c r="F7" s="1242" t="s">
        <v>53</v>
      </c>
      <c r="G7" s="42">
        <v>6.395999999999999</v>
      </c>
    </row>
    <row r="8" spans="1:7" ht="18" customHeight="1">
      <c r="A8" s="806">
        <v>1971</v>
      </c>
      <c r="B8" s="1249">
        <v>256</v>
      </c>
      <c r="C8" s="1242" t="s">
        <v>53</v>
      </c>
      <c r="D8" s="42">
        <v>188.958</v>
      </c>
      <c r="E8" s="42">
        <v>2.88</v>
      </c>
      <c r="F8" s="42">
        <v>61.59</v>
      </c>
      <c r="G8" s="42">
        <v>2.5720000000000001</v>
      </c>
    </row>
    <row r="9" spans="1:7" ht="18" customHeight="1">
      <c r="A9" s="806">
        <v>1972</v>
      </c>
      <c r="B9" s="1249">
        <v>285.8</v>
      </c>
      <c r="C9" s="42">
        <v>0.5</v>
      </c>
      <c r="D9" s="42">
        <v>202</v>
      </c>
      <c r="E9" s="42">
        <v>4.0999999999999996</v>
      </c>
      <c r="F9" s="42">
        <v>78.099999999999994</v>
      </c>
      <c r="G9" s="42">
        <v>1.1000000000000001</v>
      </c>
    </row>
    <row r="10" spans="1:7" ht="18" customHeight="1">
      <c r="A10" s="806">
        <v>1973</v>
      </c>
      <c r="B10" s="1249">
        <v>285.70000000000005</v>
      </c>
      <c r="C10" s="42">
        <v>19.3</v>
      </c>
      <c r="D10" s="42">
        <v>231.5</v>
      </c>
      <c r="E10" s="42">
        <v>6.8</v>
      </c>
      <c r="F10" s="42">
        <v>23.6</v>
      </c>
      <c r="G10" s="42">
        <v>4.5</v>
      </c>
    </row>
    <row r="11" spans="1:7" ht="18" customHeight="1">
      <c r="A11" s="806">
        <v>1974</v>
      </c>
      <c r="B11" s="1249">
        <v>286</v>
      </c>
      <c r="C11" s="42">
        <v>0.6</v>
      </c>
      <c r="D11" s="42">
        <v>261.7</v>
      </c>
      <c r="E11" s="42">
        <v>3.3</v>
      </c>
      <c r="F11" s="42">
        <v>17.5</v>
      </c>
      <c r="G11" s="42">
        <v>2.9</v>
      </c>
    </row>
    <row r="12" spans="1:7" ht="18" customHeight="1">
      <c r="A12" s="806">
        <v>1975</v>
      </c>
      <c r="B12" s="1249">
        <v>227.6</v>
      </c>
      <c r="C12" s="42">
        <v>2.7</v>
      </c>
      <c r="D12" s="42">
        <v>214.1</v>
      </c>
      <c r="E12" s="42">
        <v>1.4</v>
      </c>
      <c r="F12" s="42">
        <v>8.9</v>
      </c>
      <c r="G12" s="42">
        <v>0.5</v>
      </c>
    </row>
    <row r="13" spans="1:7" ht="18" customHeight="1">
      <c r="A13" s="806">
        <v>1976</v>
      </c>
      <c r="B13" s="1249">
        <v>651.90000000000009</v>
      </c>
      <c r="C13" s="42">
        <v>4.7</v>
      </c>
      <c r="D13" s="42">
        <v>587.70000000000005</v>
      </c>
      <c r="E13" s="42">
        <v>6.9</v>
      </c>
      <c r="F13" s="1242" t="s">
        <v>53</v>
      </c>
      <c r="G13" s="42">
        <v>52.6</v>
      </c>
    </row>
    <row r="14" spans="1:7" ht="18" customHeight="1">
      <c r="A14" s="806">
        <v>1977</v>
      </c>
      <c r="B14" s="1249">
        <v>899.80000000000007</v>
      </c>
      <c r="C14" s="42">
        <v>79.599999999999994</v>
      </c>
      <c r="D14" s="42">
        <v>808.6</v>
      </c>
      <c r="E14" s="42">
        <v>4.7</v>
      </c>
      <c r="F14" s="1242" t="s">
        <v>53</v>
      </c>
      <c r="G14" s="42">
        <v>6.9</v>
      </c>
    </row>
    <row r="15" spans="1:7" ht="18" customHeight="1">
      <c r="A15" s="806">
        <v>1978</v>
      </c>
      <c r="B15" s="1249">
        <v>1799.9999999999998</v>
      </c>
      <c r="C15" s="42">
        <v>1177</v>
      </c>
      <c r="D15" s="42">
        <v>440.6</v>
      </c>
      <c r="E15" s="42">
        <v>6.3</v>
      </c>
      <c r="F15" s="1242" t="s">
        <v>53</v>
      </c>
      <c r="G15" s="42">
        <v>176.1</v>
      </c>
    </row>
    <row r="16" spans="1:7" ht="18" customHeight="1">
      <c r="A16" s="806">
        <v>1979</v>
      </c>
      <c r="B16" s="1249">
        <v>2310</v>
      </c>
      <c r="C16" s="42">
        <v>1072.8</v>
      </c>
      <c r="D16" s="42">
        <v>837</v>
      </c>
      <c r="E16" s="42">
        <v>13.5</v>
      </c>
      <c r="F16" s="1242" t="s">
        <v>53</v>
      </c>
      <c r="G16" s="42">
        <v>386.7</v>
      </c>
    </row>
    <row r="17" spans="1:7" ht="18" customHeight="1">
      <c r="A17" s="806">
        <v>1980</v>
      </c>
      <c r="B17" s="1249">
        <v>2727.6</v>
      </c>
      <c r="C17" s="42">
        <v>1590.9</v>
      </c>
      <c r="D17" s="42">
        <v>834.3</v>
      </c>
      <c r="E17" s="42">
        <v>18</v>
      </c>
      <c r="F17" s="1242" t="s">
        <v>53</v>
      </c>
      <c r="G17" s="42">
        <v>284.39999999999998</v>
      </c>
    </row>
    <row r="18" spans="1:7" ht="18" customHeight="1">
      <c r="A18" s="817">
        <v>1981</v>
      </c>
      <c r="B18" s="821">
        <v>2301.6</v>
      </c>
      <c r="C18" s="92">
        <v>1112.5999999999999</v>
      </c>
      <c r="D18" s="92">
        <v>850.4</v>
      </c>
      <c r="E18" s="92">
        <v>18.3</v>
      </c>
      <c r="F18" s="1242" t="s">
        <v>53</v>
      </c>
      <c r="G18" s="92">
        <v>320.3</v>
      </c>
    </row>
    <row r="19" spans="1:7" ht="18" customHeight="1">
      <c r="A19" s="817">
        <v>1982</v>
      </c>
      <c r="B19" s="821">
        <v>1665.6</v>
      </c>
      <c r="C19" s="92">
        <v>900.3</v>
      </c>
      <c r="D19" s="92">
        <v>625.79999999999995</v>
      </c>
      <c r="E19" s="92">
        <v>2.9</v>
      </c>
      <c r="F19" s="1242" t="s">
        <v>53</v>
      </c>
      <c r="G19" s="92">
        <v>136.6</v>
      </c>
    </row>
    <row r="20" spans="1:7" ht="18" customHeight="1">
      <c r="A20" s="817">
        <v>1983</v>
      </c>
      <c r="B20" s="821">
        <v>4914.3999999999996</v>
      </c>
      <c r="C20" s="92">
        <v>3560.7</v>
      </c>
      <c r="D20" s="92">
        <v>798.7</v>
      </c>
      <c r="E20" s="92">
        <v>11</v>
      </c>
      <c r="F20" s="1242" t="s">
        <v>53</v>
      </c>
      <c r="G20" s="92">
        <v>544</v>
      </c>
    </row>
    <row r="21" spans="1:7" s="608" customFormat="1" ht="15" customHeight="1">
      <c r="A21" s="817">
        <v>1984</v>
      </c>
      <c r="B21" s="821">
        <v>6413.0999999999995</v>
      </c>
      <c r="C21" s="92">
        <v>4304.2</v>
      </c>
      <c r="D21" s="92">
        <v>1429.5</v>
      </c>
      <c r="E21" s="92">
        <v>17.5</v>
      </c>
      <c r="F21" s="1242" t="s">
        <v>53</v>
      </c>
      <c r="G21" s="92">
        <v>661.9</v>
      </c>
    </row>
    <row r="22" spans="1:7" s="608" customFormat="1" ht="15" customHeight="1">
      <c r="A22" s="817">
        <v>1985</v>
      </c>
      <c r="B22" s="821">
        <v>8354.0999999999985</v>
      </c>
      <c r="C22" s="92">
        <v>3724.4</v>
      </c>
      <c r="D22" s="92">
        <v>2264</v>
      </c>
      <c r="E22" s="92">
        <v>105</v>
      </c>
      <c r="F22" s="1242" t="s">
        <v>53</v>
      </c>
      <c r="G22" s="92">
        <v>2260.6999999999998</v>
      </c>
    </row>
    <row r="23" spans="1:7" s="608" customFormat="1" ht="15" customHeight="1">
      <c r="A23" s="817">
        <v>1986</v>
      </c>
      <c r="B23" s="821">
        <v>6654.7</v>
      </c>
      <c r="C23" s="92">
        <v>4518.3</v>
      </c>
      <c r="D23" s="92">
        <v>1360.8</v>
      </c>
      <c r="E23" s="92">
        <v>50.2</v>
      </c>
      <c r="F23" s="1242" t="s">
        <v>53</v>
      </c>
      <c r="G23" s="92">
        <v>725.4</v>
      </c>
    </row>
    <row r="24" spans="1:7" s="608" customFormat="1" ht="15" customHeight="1">
      <c r="A24" s="817">
        <v>1987</v>
      </c>
      <c r="B24" s="821">
        <v>6654.0999999999995</v>
      </c>
      <c r="C24" s="92">
        <v>3431.6</v>
      </c>
      <c r="D24" s="92">
        <v>2322.1999999999998</v>
      </c>
      <c r="E24" s="92">
        <v>24.8</v>
      </c>
      <c r="F24" s="1242" t="s">
        <v>53</v>
      </c>
      <c r="G24" s="92">
        <v>875.5</v>
      </c>
    </row>
    <row r="25" spans="1:7" s="608" customFormat="1" ht="15" customHeight="1">
      <c r="A25" s="817">
        <v>1988</v>
      </c>
      <c r="B25" s="821">
        <v>6794.6</v>
      </c>
      <c r="C25" s="92">
        <v>3670.4</v>
      </c>
      <c r="D25" s="92">
        <v>2035.7</v>
      </c>
      <c r="E25" s="92">
        <v>8.8000000000000007</v>
      </c>
      <c r="F25" s="1242" t="s">
        <v>53</v>
      </c>
      <c r="G25" s="92">
        <v>1079.7</v>
      </c>
    </row>
    <row r="26" spans="1:7" ht="15.75">
      <c r="A26" s="817">
        <v>1989</v>
      </c>
      <c r="B26" s="821">
        <v>6944.5999999999995</v>
      </c>
      <c r="C26" s="92">
        <v>4483.5</v>
      </c>
      <c r="D26" s="92">
        <v>1095.9000000000001</v>
      </c>
      <c r="E26" s="1242" t="s">
        <v>53</v>
      </c>
      <c r="F26" s="1242" t="s">
        <v>53</v>
      </c>
      <c r="G26" s="92">
        <v>1365.2</v>
      </c>
    </row>
    <row r="27" spans="1:7" ht="18">
      <c r="A27" s="817" t="s">
        <v>977</v>
      </c>
      <c r="B27" s="821">
        <v>34214.6</v>
      </c>
      <c r="C27" s="92">
        <v>31847.1</v>
      </c>
      <c r="D27" s="92">
        <v>1036.5</v>
      </c>
      <c r="E27" s="92">
        <v>5</v>
      </c>
      <c r="F27" s="1242" t="s">
        <v>53</v>
      </c>
      <c r="G27" s="92">
        <v>1326</v>
      </c>
    </row>
    <row r="28" spans="1:7" ht="15.75">
      <c r="A28" s="817">
        <v>1991</v>
      </c>
      <c r="B28" s="821">
        <v>34214.600000000006</v>
      </c>
      <c r="C28" s="92">
        <v>32813.300000000003</v>
      </c>
      <c r="D28" s="161">
        <v>559.29999999999995</v>
      </c>
      <c r="E28" s="1242" t="s">
        <v>53</v>
      </c>
      <c r="F28" s="1242" t="s">
        <v>53</v>
      </c>
      <c r="G28" s="92">
        <v>842</v>
      </c>
    </row>
    <row r="29" spans="1:7" ht="15.75">
      <c r="A29" s="817">
        <v>1992</v>
      </c>
      <c r="B29" s="821">
        <v>34214.6</v>
      </c>
      <c r="C29" s="92">
        <v>22896.6</v>
      </c>
      <c r="D29" s="92">
        <v>324.60000000000002</v>
      </c>
      <c r="E29" s="1242" t="s">
        <v>53</v>
      </c>
      <c r="F29" s="1242" t="s">
        <v>53</v>
      </c>
      <c r="G29" s="92">
        <v>10993.4</v>
      </c>
    </row>
    <row r="30" spans="1:7" ht="15.75">
      <c r="A30" s="817">
        <v>1993</v>
      </c>
      <c r="B30" s="821">
        <v>36584.299999999996</v>
      </c>
      <c r="C30" s="92">
        <v>35307.699999999997</v>
      </c>
      <c r="D30" s="92">
        <v>673.7</v>
      </c>
      <c r="E30" s="92">
        <v>51.3</v>
      </c>
      <c r="F30" s="1242" t="s">
        <v>53</v>
      </c>
      <c r="G30" s="92">
        <v>551.6</v>
      </c>
    </row>
    <row r="31" spans="1:7" ht="15.75">
      <c r="A31" s="817">
        <v>1994</v>
      </c>
      <c r="B31" s="821">
        <v>37342.699999999997</v>
      </c>
      <c r="C31" s="92">
        <v>22365.9</v>
      </c>
      <c r="D31" s="92">
        <v>614.29999999999995</v>
      </c>
      <c r="E31" s="1242" t="s">
        <v>982</v>
      </c>
      <c r="F31" s="1242" t="s">
        <v>53</v>
      </c>
      <c r="G31" s="92">
        <v>14362.5</v>
      </c>
    </row>
    <row r="32" spans="1:7" ht="15.75">
      <c r="A32" s="817">
        <v>1995</v>
      </c>
      <c r="B32" s="821">
        <v>35687.1</v>
      </c>
      <c r="C32" s="92">
        <v>30079</v>
      </c>
      <c r="D32" s="92">
        <v>280.8</v>
      </c>
      <c r="E32" s="1242" t="s">
        <v>982</v>
      </c>
      <c r="F32" s="1242" t="s">
        <v>53</v>
      </c>
      <c r="G32" s="92">
        <v>5327.3</v>
      </c>
    </row>
    <row r="33" spans="1:7" ht="18.75" thickBot="1">
      <c r="A33" s="819" t="s">
        <v>978</v>
      </c>
      <c r="B33" s="822">
        <v>37342.700000000004</v>
      </c>
      <c r="C33" s="162">
        <v>31142.9</v>
      </c>
      <c r="D33" s="162">
        <v>415.6</v>
      </c>
      <c r="E33" s="162">
        <v>9.4</v>
      </c>
      <c r="F33" s="1244" t="s">
        <v>53</v>
      </c>
      <c r="G33" s="162">
        <v>5774.8</v>
      </c>
    </row>
    <row r="34" spans="1:7">
      <c r="A34" s="636" t="s">
        <v>58</v>
      </c>
      <c r="B34" s="637"/>
      <c r="C34" s="637"/>
      <c r="D34" s="637"/>
      <c r="E34" s="637"/>
      <c r="F34" s="637"/>
      <c r="G34" s="637"/>
    </row>
    <row r="35" spans="1:7" ht="15.75">
      <c r="A35" s="636" t="s">
        <v>983</v>
      </c>
      <c r="B35" s="536"/>
      <c r="C35" s="611"/>
      <c r="D35" s="611"/>
      <c r="E35" s="611"/>
      <c r="F35" s="611"/>
      <c r="G35" s="611"/>
    </row>
    <row r="36" spans="1:7" ht="15.75">
      <c r="A36" s="636" t="s">
        <v>984</v>
      </c>
      <c r="B36" s="536"/>
      <c r="C36" s="611"/>
      <c r="D36" s="611"/>
      <c r="E36" s="611"/>
      <c r="F36" s="611"/>
      <c r="G36" s="611"/>
    </row>
    <row r="37" spans="1:7" ht="15.75">
      <c r="A37" s="636" t="s">
        <v>985</v>
      </c>
      <c r="B37" s="536"/>
      <c r="C37" s="611"/>
      <c r="D37" s="611"/>
      <c r="E37" s="611"/>
      <c r="F37" s="611"/>
      <c r="G37" s="611"/>
    </row>
    <row r="38" spans="1:7" ht="15.75">
      <c r="A38" s="636" t="s">
        <v>986</v>
      </c>
      <c r="B38" s="536"/>
      <c r="C38" s="611"/>
      <c r="D38" s="611"/>
      <c r="E38" s="611"/>
      <c r="F38" s="611"/>
      <c r="G38" s="611"/>
    </row>
    <row r="39" spans="1:7">
      <c r="A39" s="118"/>
      <c r="B39" s="61"/>
      <c r="C39" s="119"/>
      <c r="D39" s="119"/>
      <c r="E39" s="119"/>
      <c r="F39" s="119"/>
      <c r="G39" s="119"/>
    </row>
  </sheetData>
  <mergeCells count="3">
    <mergeCell ref="A1:G1"/>
    <mergeCell ref="C2:G2"/>
    <mergeCell ref="B2:B4"/>
  </mergeCells>
  <pageMargins left="1.2" right="0.7" top="1" bottom="0.75" header="0.61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BB113"/>
  <sheetViews>
    <sheetView view="pageBreakPreview" zoomScaleNormal="75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2.75" customHeight="1"/>
  <cols>
    <col min="1" max="1" width="50.28515625" style="54" customWidth="1"/>
    <col min="2" max="22" width="13.7109375" style="54" customWidth="1"/>
    <col min="23" max="25" width="15.140625" style="54" customWidth="1"/>
    <col min="26" max="26" width="11.5703125" style="54" bestFit="1" customWidth="1"/>
    <col min="27" max="33" width="13.7109375" style="54" customWidth="1"/>
    <col min="34" max="40" width="12.85546875" style="54" bestFit="1" customWidth="1"/>
    <col min="41" max="44" width="14.7109375" style="54" bestFit="1" customWidth="1"/>
    <col min="45" max="16384" width="9.140625" style="54"/>
  </cols>
  <sheetData>
    <row r="1" spans="1:54" s="302" customFormat="1" ht="15.95" customHeight="1" thickBot="1">
      <c r="A1" s="1167" t="s">
        <v>912</v>
      </c>
      <c r="B1" s="905"/>
      <c r="C1" s="905"/>
      <c r="D1" s="905"/>
      <c r="E1" s="905"/>
      <c r="F1" s="905"/>
      <c r="G1" s="905"/>
      <c r="H1" s="905"/>
      <c r="I1" s="905"/>
      <c r="J1" s="905"/>
      <c r="K1" s="1290"/>
      <c r="L1" s="1290"/>
      <c r="M1" s="1290"/>
      <c r="N1" s="1290"/>
      <c r="O1" s="1290"/>
      <c r="P1" s="1290"/>
      <c r="Q1" s="1290"/>
      <c r="R1" s="905"/>
      <c r="S1" s="905"/>
      <c r="T1" s="905"/>
      <c r="U1" s="905"/>
      <c r="V1" s="905"/>
      <c r="W1" s="593"/>
      <c r="X1" s="593"/>
      <c r="Y1" s="593"/>
      <c r="Z1" s="593"/>
      <c r="AA1" s="593"/>
      <c r="AB1" s="593"/>
      <c r="AC1" s="593"/>
      <c r="AD1" s="593"/>
      <c r="AE1" s="593"/>
      <c r="AF1" s="593"/>
      <c r="AG1" s="593"/>
      <c r="AH1" s="593"/>
      <c r="AI1" s="593"/>
      <c r="AJ1" s="593"/>
      <c r="AK1" s="593"/>
      <c r="AL1" s="593"/>
      <c r="AM1" s="593"/>
      <c r="AN1" s="593"/>
      <c r="AO1" s="593"/>
      <c r="AP1" s="593"/>
      <c r="AQ1" s="593"/>
      <c r="AR1" s="593"/>
      <c r="AT1" s="1003"/>
      <c r="AU1" s="986"/>
      <c r="AV1" s="986"/>
      <c r="AW1" s="986"/>
      <c r="AX1" s="986"/>
      <c r="AY1" s="986"/>
      <c r="AZ1" s="986"/>
      <c r="BA1" s="986"/>
      <c r="BB1" s="986"/>
    </row>
    <row r="2" spans="1:54" s="63" customFormat="1" ht="14.85" customHeight="1">
      <c r="A2" s="1196"/>
      <c r="B2" s="1197"/>
      <c r="C2" s="1197"/>
      <c r="D2" s="1197"/>
      <c r="E2" s="1197"/>
      <c r="F2" s="1197"/>
      <c r="G2" s="1197"/>
      <c r="H2" s="1197"/>
      <c r="I2" s="1197"/>
      <c r="J2" s="1197"/>
      <c r="K2" s="1197"/>
      <c r="L2" s="1197"/>
      <c r="M2" s="1197"/>
      <c r="N2" s="1197"/>
      <c r="O2" s="1197"/>
      <c r="P2" s="1197"/>
      <c r="Q2" s="1197"/>
      <c r="R2" s="1197"/>
      <c r="S2" s="1197"/>
      <c r="T2" s="1197"/>
      <c r="U2" s="1197"/>
      <c r="V2" s="1197"/>
      <c r="W2" s="594" t="s">
        <v>11</v>
      </c>
      <c r="X2" s="594"/>
      <c r="Y2" s="594"/>
      <c r="Z2" s="594"/>
      <c r="AA2" s="594"/>
      <c r="AB2" s="594"/>
      <c r="AC2" s="594"/>
      <c r="AD2" s="594"/>
      <c r="AE2" s="594"/>
      <c r="AF2" s="594"/>
      <c r="AG2" s="594"/>
      <c r="AH2" s="594"/>
      <c r="AI2" s="594"/>
      <c r="AJ2" s="594"/>
      <c r="AK2" s="594"/>
      <c r="AL2" s="594"/>
      <c r="AM2" s="594"/>
      <c r="AN2" s="594"/>
      <c r="AO2" s="594"/>
      <c r="AP2" s="594"/>
      <c r="AQ2" s="594"/>
      <c r="AR2" s="594"/>
      <c r="AT2" s="1003"/>
      <c r="AU2" s="986"/>
      <c r="AV2" s="986"/>
      <c r="AW2" s="986"/>
      <c r="AX2" s="986"/>
      <c r="AY2" s="986"/>
      <c r="AZ2" s="986"/>
      <c r="BA2" s="986"/>
      <c r="BB2" s="986"/>
    </row>
    <row r="3" spans="1:54" s="307" customFormat="1" ht="14.85" customHeight="1" thickBot="1">
      <c r="A3" s="303" t="s">
        <v>59</v>
      </c>
      <c r="B3" s="298">
        <v>1960</v>
      </c>
      <c r="C3" s="298">
        <v>1961</v>
      </c>
      <c r="D3" s="298">
        <v>1962</v>
      </c>
      <c r="E3" s="298">
        <v>1963</v>
      </c>
      <c r="F3" s="298">
        <v>1964</v>
      </c>
      <c r="G3" s="298">
        <v>1965</v>
      </c>
      <c r="H3" s="298">
        <v>1966</v>
      </c>
      <c r="I3" s="298">
        <v>1967</v>
      </c>
      <c r="J3" s="298">
        <v>1968</v>
      </c>
      <c r="K3" s="298">
        <v>1969</v>
      </c>
      <c r="L3" s="298">
        <v>1970</v>
      </c>
      <c r="M3" s="298">
        <v>1971</v>
      </c>
      <c r="N3" s="298">
        <v>1972</v>
      </c>
      <c r="O3" s="298">
        <v>1973</v>
      </c>
      <c r="P3" s="298">
        <v>1974</v>
      </c>
      <c r="Q3" s="298">
        <v>1975</v>
      </c>
      <c r="R3" s="298">
        <v>1976</v>
      </c>
      <c r="S3" s="298">
        <v>1977</v>
      </c>
      <c r="T3" s="298">
        <v>1978</v>
      </c>
      <c r="U3" s="298">
        <v>1979</v>
      </c>
      <c r="V3" s="298">
        <v>1980</v>
      </c>
      <c r="W3" s="303">
        <v>1981</v>
      </c>
      <c r="X3" s="303">
        <v>1982</v>
      </c>
      <c r="Y3" s="303">
        <v>1983</v>
      </c>
      <c r="Z3" s="303">
        <v>1984</v>
      </c>
      <c r="AA3" s="303">
        <v>1985</v>
      </c>
      <c r="AB3" s="303">
        <v>1986</v>
      </c>
      <c r="AC3" s="303">
        <v>1987</v>
      </c>
      <c r="AD3" s="303">
        <v>1988</v>
      </c>
      <c r="AE3" s="303">
        <v>1989</v>
      </c>
      <c r="AF3" s="303">
        <v>1990</v>
      </c>
      <c r="AG3" s="303">
        <v>1991</v>
      </c>
      <c r="AH3" s="303">
        <v>1992</v>
      </c>
      <c r="AI3" s="303">
        <v>1993</v>
      </c>
      <c r="AJ3" s="303">
        <v>1994</v>
      </c>
      <c r="AK3" s="303">
        <v>1995</v>
      </c>
      <c r="AL3" s="303">
        <v>1996</v>
      </c>
      <c r="AM3" s="303">
        <v>1997</v>
      </c>
      <c r="AN3" s="303">
        <v>1998</v>
      </c>
      <c r="AO3" s="303">
        <v>1999</v>
      </c>
      <c r="AP3" s="303">
        <v>2000</v>
      </c>
      <c r="AQ3" s="303">
        <v>2001</v>
      </c>
      <c r="AR3" s="303">
        <v>2002</v>
      </c>
      <c r="AT3" s="1003"/>
      <c r="AU3" s="986"/>
      <c r="AV3" s="986"/>
      <c r="AW3" s="986"/>
      <c r="AX3" s="986"/>
      <c r="AY3" s="986"/>
      <c r="AZ3" s="986"/>
      <c r="BA3" s="986"/>
      <c r="BB3" s="986"/>
    </row>
    <row r="4" spans="1:54" ht="14.85" customHeight="1">
      <c r="A4" s="1187" t="s">
        <v>136</v>
      </c>
      <c r="B4" s="49">
        <v>157.05000000000001</v>
      </c>
      <c r="C4" s="49">
        <v>166.95599999999999</v>
      </c>
      <c r="D4" s="49">
        <v>177.50800000000001</v>
      </c>
      <c r="E4" s="49">
        <v>185.46199999999999</v>
      </c>
      <c r="F4" s="49">
        <v>217.024</v>
      </c>
      <c r="G4" s="49">
        <v>220.48400000000001</v>
      </c>
      <c r="H4" s="49">
        <v>239.87</v>
      </c>
      <c r="I4" s="49">
        <v>226.732</v>
      </c>
      <c r="J4" s="49">
        <v>205.672</v>
      </c>
      <c r="K4" s="49">
        <v>277.91399999999999</v>
      </c>
      <c r="L4" s="49">
        <v>388.9</v>
      </c>
      <c r="M4" s="49">
        <v>392.79999999999995</v>
      </c>
      <c r="N4" s="49">
        <v>428.9</v>
      </c>
      <c r="O4" s="49">
        <v>501.7</v>
      </c>
      <c r="P4" s="49">
        <v>744.1</v>
      </c>
      <c r="Q4" s="49">
        <v>1859.4</v>
      </c>
      <c r="R4" s="49">
        <v>2445.1999999999998</v>
      </c>
      <c r="S4" s="49">
        <v>2792.6</v>
      </c>
      <c r="T4" s="49">
        <v>2898.6</v>
      </c>
      <c r="U4" s="49">
        <v>3083.4</v>
      </c>
      <c r="V4" s="49">
        <v>4797.5</v>
      </c>
      <c r="W4" s="49">
        <v>5026.0999999999995</v>
      </c>
      <c r="X4" s="49">
        <v>5784.5</v>
      </c>
      <c r="Y4" s="49">
        <v>6109.5</v>
      </c>
      <c r="Z4" s="49">
        <v>5915.5999999999995</v>
      </c>
      <c r="AA4" s="49">
        <v>5715.1</v>
      </c>
      <c r="AB4" s="49">
        <v>6666.4000000000005</v>
      </c>
      <c r="AC4" s="49">
        <v>8491.7999999999993</v>
      </c>
      <c r="AD4" s="49">
        <v>11740.6</v>
      </c>
      <c r="AE4" s="49">
        <v>11840.4</v>
      </c>
      <c r="AF4" s="49">
        <v>18341</v>
      </c>
      <c r="AG4" s="49">
        <v>29871.7</v>
      </c>
      <c r="AH4" s="49">
        <v>71374.780950670014</v>
      </c>
      <c r="AI4" s="49">
        <v>104557.71881214</v>
      </c>
      <c r="AJ4" s="49">
        <v>138295.0568199</v>
      </c>
      <c r="AK4" s="49">
        <v>167693.37853907002</v>
      </c>
      <c r="AL4" s="49">
        <v>178513.72515268999</v>
      </c>
      <c r="AM4" s="49">
        <v>190124.40996660001</v>
      </c>
      <c r="AN4" s="49">
        <v>216861.99566806998</v>
      </c>
      <c r="AO4" s="49">
        <v>283421.80479834002</v>
      </c>
      <c r="AP4" s="49">
        <v>354674.27887804992</v>
      </c>
      <c r="AQ4" s="49">
        <v>545880.96725607</v>
      </c>
      <c r="AR4" s="49">
        <v>591435</v>
      </c>
      <c r="AT4" s="1004"/>
      <c r="AU4" s="987"/>
      <c r="AV4" s="987"/>
      <c r="AW4" s="987"/>
      <c r="AX4" s="987"/>
      <c r="AY4" s="987"/>
      <c r="AZ4" s="987"/>
      <c r="BA4" s="987"/>
      <c r="BB4" s="987"/>
    </row>
    <row r="5" spans="1:54" ht="14.85" customHeight="1">
      <c r="A5" s="1187" t="s">
        <v>137</v>
      </c>
      <c r="B5" s="52">
        <v>154.154</v>
      </c>
      <c r="C5" s="52">
        <v>160.19399999999999</v>
      </c>
      <c r="D5" s="52">
        <v>174.65600000000001</v>
      </c>
      <c r="E5" s="52">
        <v>183.30199999999999</v>
      </c>
      <c r="F5" s="52">
        <v>214.714</v>
      </c>
      <c r="G5" s="52">
        <v>217.886</v>
      </c>
      <c r="H5" s="52">
        <v>236.51400000000001</v>
      </c>
      <c r="I5" s="52">
        <v>220.95</v>
      </c>
      <c r="J5" s="52">
        <v>202.15799999999999</v>
      </c>
      <c r="K5" s="52">
        <v>273.23399999999998</v>
      </c>
      <c r="L5" s="52">
        <v>370.4</v>
      </c>
      <c r="M5" s="52">
        <v>386.4</v>
      </c>
      <c r="N5" s="52">
        <v>414</v>
      </c>
      <c r="O5" s="52">
        <v>486.3</v>
      </c>
      <c r="P5" s="52">
        <v>638.70000000000005</v>
      </c>
      <c r="Q5" s="52">
        <v>1155.5</v>
      </c>
      <c r="R5" s="52">
        <v>1540</v>
      </c>
      <c r="S5" s="52">
        <v>2162.6</v>
      </c>
      <c r="T5" s="52">
        <v>2381.6999999999998</v>
      </c>
      <c r="U5" s="52">
        <v>2703.4</v>
      </c>
      <c r="V5" s="52">
        <v>3589.5</v>
      </c>
      <c r="W5" s="52">
        <v>4347.7</v>
      </c>
      <c r="X5" s="52">
        <v>4728.8999999999996</v>
      </c>
      <c r="Y5" s="52">
        <v>5299.3</v>
      </c>
      <c r="Z5" s="52">
        <v>5347.2</v>
      </c>
      <c r="AA5" s="52">
        <v>5375</v>
      </c>
      <c r="AB5" s="52">
        <v>5696.3</v>
      </c>
      <c r="AC5" s="52">
        <v>6854.9</v>
      </c>
      <c r="AD5" s="52">
        <v>10210.5</v>
      </c>
      <c r="AE5" s="52">
        <v>10722.4</v>
      </c>
      <c r="AF5" s="52">
        <v>16212.5</v>
      </c>
      <c r="AG5" s="52">
        <v>25331.200000000001</v>
      </c>
      <c r="AH5" s="52">
        <v>39725.032169490005</v>
      </c>
      <c r="AI5" s="52">
        <v>62570.969640669995</v>
      </c>
      <c r="AJ5" s="52">
        <v>96166.498665710009</v>
      </c>
      <c r="AK5" s="52">
        <v>113940.84376136001</v>
      </c>
      <c r="AL5" s="52">
        <v>126040.27838473998</v>
      </c>
      <c r="AM5" s="52">
        <v>144825.09849261001</v>
      </c>
      <c r="AN5" s="52">
        <v>172377.75584264999</v>
      </c>
      <c r="AO5" s="52">
        <v>208561.0913759</v>
      </c>
      <c r="AP5" s="52">
        <v>234241.28374609997</v>
      </c>
      <c r="AQ5" s="52">
        <v>403505.97526232002</v>
      </c>
      <c r="AR5" s="52">
        <v>463153</v>
      </c>
      <c r="AT5" s="1001"/>
      <c r="AU5" s="989"/>
      <c r="AV5" s="989"/>
      <c r="AW5" s="989"/>
      <c r="AX5" s="989"/>
      <c r="AY5" s="989"/>
      <c r="AZ5" s="989"/>
      <c r="BA5" s="989"/>
      <c r="BB5" s="989"/>
    </row>
    <row r="6" spans="1:54" ht="14.85" customHeight="1">
      <c r="A6" s="1190" t="s">
        <v>138</v>
      </c>
      <c r="B6" s="52">
        <v>0</v>
      </c>
      <c r="C6" s="52">
        <v>0</v>
      </c>
      <c r="D6" s="52">
        <v>0</v>
      </c>
      <c r="E6" s="52">
        <v>0</v>
      </c>
      <c r="F6" s="52">
        <v>0</v>
      </c>
      <c r="G6" s="52">
        <v>0</v>
      </c>
      <c r="H6" s="52">
        <v>0</v>
      </c>
      <c r="I6" s="52">
        <v>0</v>
      </c>
      <c r="J6" s="52">
        <v>0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</v>
      </c>
      <c r="Q6" s="52">
        <v>0</v>
      </c>
      <c r="R6" s="52">
        <v>0</v>
      </c>
      <c r="S6" s="52">
        <v>0</v>
      </c>
      <c r="T6" s="52">
        <v>0</v>
      </c>
      <c r="U6" s="52">
        <v>0</v>
      </c>
      <c r="V6" s="52">
        <v>0</v>
      </c>
      <c r="W6" s="52">
        <v>0</v>
      </c>
      <c r="X6" s="52">
        <v>0</v>
      </c>
      <c r="Y6" s="52">
        <v>0</v>
      </c>
      <c r="Z6" s="52">
        <v>0</v>
      </c>
      <c r="AA6" s="52">
        <v>0</v>
      </c>
      <c r="AB6" s="52">
        <v>0</v>
      </c>
      <c r="AC6" s="52">
        <v>0</v>
      </c>
      <c r="AD6" s="52">
        <v>0</v>
      </c>
      <c r="AE6" s="52">
        <v>0</v>
      </c>
      <c r="AF6" s="52">
        <v>0</v>
      </c>
      <c r="AG6" s="52">
        <v>0</v>
      </c>
      <c r="AH6" s="52">
        <v>39524.532169490005</v>
      </c>
      <c r="AI6" s="52">
        <v>60891.369640669996</v>
      </c>
      <c r="AJ6" s="52">
        <v>95876.198665710006</v>
      </c>
      <c r="AK6" s="52">
        <v>113500.24376136001</v>
      </c>
      <c r="AL6" s="52">
        <v>118893.87838473999</v>
      </c>
      <c r="AM6" s="52">
        <v>137794.39849260999</v>
      </c>
      <c r="AN6" s="52">
        <v>164199.85584264999</v>
      </c>
      <c r="AO6" s="52">
        <v>193549.0913759</v>
      </c>
      <c r="AP6" s="52">
        <v>230466.88374609998</v>
      </c>
      <c r="AQ6" s="52">
        <v>366200.67526232003</v>
      </c>
      <c r="AR6" s="52">
        <v>449949.5</v>
      </c>
      <c r="AT6" s="1002"/>
      <c r="AU6" s="988"/>
      <c r="AV6" s="988"/>
      <c r="AW6" s="988"/>
      <c r="AX6" s="988"/>
      <c r="AY6" s="988"/>
      <c r="AZ6" s="988"/>
      <c r="BA6" s="988"/>
      <c r="BB6" s="988"/>
    </row>
    <row r="7" spans="1:54" ht="14.85" customHeight="1">
      <c r="A7" s="1192" t="s">
        <v>220</v>
      </c>
      <c r="B7" s="52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  <c r="W7" s="52">
        <v>0</v>
      </c>
      <c r="X7" s="52">
        <v>0</v>
      </c>
      <c r="Y7" s="52">
        <v>0</v>
      </c>
      <c r="Z7" s="52">
        <v>0</v>
      </c>
      <c r="AA7" s="52">
        <v>0</v>
      </c>
      <c r="AB7" s="52">
        <v>0</v>
      </c>
      <c r="AC7" s="52">
        <v>0</v>
      </c>
      <c r="AD7" s="52">
        <v>0</v>
      </c>
      <c r="AE7" s="52">
        <v>0</v>
      </c>
      <c r="AF7" s="52"/>
      <c r="AG7" s="52"/>
      <c r="AH7" s="52">
        <v>200.5</v>
      </c>
      <c r="AI7" s="52">
        <v>1679.6</v>
      </c>
      <c r="AJ7" s="52">
        <v>290.3</v>
      </c>
      <c r="AK7" s="52">
        <v>440.6</v>
      </c>
      <c r="AL7" s="52">
        <v>7146.4</v>
      </c>
      <c r="AM7" s="52">
        <v>7030.7</v>
      </c>
      <c r="AN7" s="52">
        <v>8177.9</v>
      </c>
      <c r="AO7" s="52">
        <v>15012</v>
      </c>
      <c r="AP7" s="52">
        <v>3774.4</v>
      </c>
      <c r="AQ7" s="52">
        <v>37305.300000000003</v>
      </c>
      <c r="AR7" s="52">
        <v>13203.5</v>
      </c>
      <c r="AT7" s="998"/>
      <c r="AU7" s="988"/>
      <c r="AV7" s="988"/>
      <c r="AW7" s="988"/>
      <c r="AX7" s="988"/>
      <c r="AY7" s="988"/>
      <c r="AZ7" s="988"/>
      <c r="BA7" s="988"/>
      <c r="BB7" s="988"/>
    </row>
    <row r="8" spans="1:54" ht="14.85" customHeight="1">
      <c r="A8" s="1187" t="s">
        <v>140</v>
      </c>
      <c r="B8" s="49">
        <v>2.8959999999999999</v>
      </c>
      <c r="C8" s="49">
        <v>6.7619999999999996</v>
      </c>
      <c r="D8" s="49">
        <v>2.8519999999999999</v>
      </c>
      <c r="E8" s="49">
        <v>2.16</v>
      </c>
      <c r="F8" s="49">
        <v>2.31</v>
      </c>
      <c r="G8" s="49">
        <v>2.5979999999999999</v>
      </c>
      <c r="H8" s="49">
        <v>3.3559999999999999</v>
      </c>
      <c r="I8" s="49">
        <v>5.782</v>
      </c>
      <c r="J8" s="49">
        <v>3.5139999999999998</v>
      </c>
      <c r="K8" s="49">
        <v>4.68</v>
      </c>
      <c r="L8" s="49">
        <v>18.5</v>
      </c>
      <c r="M8" s="49">
        <v>6.4</v>
      </c>
      <c r="N8" s="49">
        <v>14.9</v>
      </c>
      <c r="O8" s="49">
        <v>15.4</v>
      </c>
      <c r="P8" s="49">
        <v>105.4</v>
      </c>
      <c r="Q8" s="49">
        <v>703.9</v>
      </c>
      <c r="R8" s="49">
        <v>905.2</v>
      </c>
      <c r="S8" s="49">
        <v>630</v>
      </c>
      <c r="T8" s="49">
        <v>516.9</v>
      </c>
      <c r="U8" s="49">
        <v>380</v>
      </c>
      <c r="V8" s="49">
        <v>1208</v>
      </c>
      <c r="W8" s="49">
        <v>678.4</v>
      </c>
      <c r="X8" s="49">
        <v>1055.5999999999999</v>
      </c>
      <c r="Y8" s="49">
        <v>810.2</v>
      </c>
      <c r="Z8" s="49">
        <v>568.4</v>
      </c>
      <c r="AA8" s="49">
        <v>340.1</v>
      </c>
      <c r="AB8" s="49">
        <v>970.1</v>
      </c>
      <c r="AC8" s="49">
        <v>1636.9</v>
      </c>
      <c r="AD8" s="49">
        <v>1530.1</v>
      </c>
      <c r="AE8" s="49">
        <v>1118</v>
      </c>
      <c r="AF8" s="49">
        <v>2128.5</v>
      </c>
      <c r="AG8" s="49">
        <v>4540.5</v>
      </c>
      <c r="AH8" s="49">
        <v>31649.748781180002</v>
      </c>
      <c r="AI8" s="49">
        <v>41986.749171470001</v>
      </c>
      <c r="AJ8" s="49">
        <v>42128.558154190003</v>
      </c>
      <c r="AK8" s="49">
        <v>53752.534777710003</v>
      </c>
      <c r="AL8" s="49">
        <v>52473.446767950001</v>
      </c>
      <c r="AM8" s="49">
        <v>45299.311473990005</v>
      </c>
      <c r="AN8" s="49">
        <v>44484.239825420002</v>
      </c>
      <c r="AO8" s="49">
        <v>74860.713422440007</v>
      </c>
      <c r="AP8" s="49">
        <v>120432.99513194998</v>
      </c>
      <c r="AQ8" s="49">
        <v>142374.99199375001</v>
      </c>
      <c r="AR8" s="49">
        <v>128282</v>
      </c>
      <c r="AT8" s="1001"/>
      <c r="AU8" s="989"/>
      <c r="AV8" s="989"/>
      <c r="AW8" s="989"/>
      <c r="AX8" s="989"/>
      <c r="AY8" s="989"/>
      <c r="AZ8" s="989"/>
      <c r="BA8" s="989"/>
      <c r="BB8" s="989"/>
    </row>
    <row r="9" spans="1:54" ht="14.85" customHeight="1">
      <c r="A9" s="1190" t="s">
        <v>141</v>
      </c>
      <c r="B9" s="52">
        <v>2.8959999999999999</v>
      </c>
      <c r="C9" s="52">
        <v>6.7619999999999996</v>
      </c>
      <c r="D9" s="52">
        <v>2.8519999999999999</v>
      </c>
      <c r="E9" s="52">
        <v>2.16</v>
      </c>
      <c r="F9" s="52">
        <v>2.31</v>
      </c>
      <c r="G9" s="52">
        <v>2.5979999999999999</v>
      </c>
      <c r="H9" s="52">
        <v>3.3559999999999999</v>
      </c>
      <c r="I9" s="52">
        <v>5.782</v>
      </c>
      <c r="J9" s="52">
        <v>3.5139999999999998</v>
      </c>
      <c r="K9" s="52">
        <v>4.68</v>
      </c>
      <c r="L9" s="52">
        <v>18.5</v>
      </c>
      <c r="M9" s="52">
        <v>6.4</v>
      </c>
      <c r="N9" s="52">
        <v>14.9</v>
      </c>
      <c r="O9" s="52">
        <v>15.4</v>
      </c>
      <c r="P9" s="52">
        <v>105.4</v>
      </c>
      <c r="Q9" s="52">
        <v>703.9</v>
      </c>
      <c r="R9" s="52">
        <v>905.2</v>
      </c>
      <c r="S9" s="52">
        <v>630</v>
      </c>
      <c r="T9" s="52">
        <v>516.9</v>
      </c>
      <c r="U9" s="52">
        <v>380</v>
      </c>
      <c r="V9" s="52">
        <v>1208</v>
      </c>
      <c r="W9" s="52">
        <v>678.4</v>
      </c>
      <c r="X9" s="52">
        <v>1055.5999999999999</v>
      </c>
      <c r="Y9" s="52">
        <v>810.2</v>
      </c>
      <c r="Z9" s="52">
        <v>568.4</v>
      </c>
      <c r="AA9" s="52">
        <v>340.1</v>
      </c>
      <c r="AB9" s="52">
        <v>970.1</v>
      </c>
      <c r="AC9" s="52">
        <v>1636.9</v>
      </c>
      <c r="AD9" s="52">
        <v>1530.1</v>
      </c>
      <c r="AE9" s="52">
        <v>1118</v>
      </c>
      <c r="AF9" s="52">
        <v>2128.5</v>
      </c>
      <c r="AG9" s="52">
        <v>4540.5</v>
      </c>
      <c r="AH9" s="52">
        <v>29056.393717480001</v>
      </c>
      <c r="AI9" s="52">
        <v>39470.505512379998</v>
      </c>
      <c r="AJ9" s="52">
        <v>39801.08401051</v>
      </c>
      <c r="AK9" s="52">
        <v>51523.426454170003</v>
      </c>
      <c r="AL9" s="52">
        <v>51595.788810169994</v>
      </c>
      <c r="AM9" s="52">
        <v>40956.977054859999</v>
      </c>
      <c r="AN9" s="52">
        <v>38696.675589780003</v>
      </c>
      <c r="AO9" s="52">
        <v>67829.645689490004</v>
      </c>
      <c r="AP9" s="52">
        <v>74443.409929100002</v>
      </c>
      <c r="AQ9" s="52">
        <v>133390.37295511999</v>
      </c>
      <c r="AR9" s="52">
        <v>107226.6</v>
      </c>
      <c r="AT9" s="999"/>
      <c r="AU9" s="982"/>
      <c r="AV9" s="982"/>
      <c r="AW9" s="982"/>
      <c r="AX9" s="982"/>
      <c r="AY9" s="982"/>
      <c r="AZ9" s="982"/>
      <c r="BA9" s="982"/>
      <c r="BB9" s="982"/>
    </row>
    <row r="10" spans="1:54" ht="14.85" customHeight="1">
      <c r="A10" s="1198" t="s">
        <v>142</v>
      </c>
      <c r="B10" s="52">
        <v>2.8959999999999999</v>
      </c>
      <c r="C10" s="52">
        <v>6.7619999999999996</v>
      </c>
      <c r="D10" s="52">
        <v>2.8519999999999999</v>
      </c>
      <c r="E10" s="52">
        <v>2.16</v>
      </c>
      <c r="F10" s="52">
        <v>2.31</v>
      </c>
      <c r="G10" s="52">
        <v>2.5979999999999999</v>
      </c>
      <c r="H10" s="52">
        <v>3.3559999999999999</v>
      </c>
      <c r="I10" s="52">
        <v>5.782</v>
      </c>
      <c r="J10" s="52">
        <v>3.5139999999999998</v>
      </c>
      <c r="K10" s="52">
        <v>4.68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  <c r="W10" s="52">
        <v>0</v>
      </c>
      <c r="X10" s="52">
        <v>0</v>
      </c>
      <c r="Y10" s="52">
        <v>0</v>
      </c>
      <c r="Z10" s="52">
        <v>0</v>
      </c>
      <c r="AA10" s="52">
        <v>0</v>
      </c>
      <c r="AB10" s="52">
        <v>0</v>
      </c>
      <c r="AC10" s="52">
        <v>0</v>
      </c>
      <c r="AD10" s="52">
        <v>0</v>
      </c>
      <c r="AE10" s="52">
        <v>0</v>
      </c>
      <c r="AF10" s="52">
        <v>0</v>
      </c>
      <c r="AG10" s="52">
        <v>0</v>
      </c>
      <c r="AH10" s="52">
        <v>6826.6372318000003</v>
      </c>
      <c r="AI10" s="52">
        <v>3567.2629426399999</v>
      </c>
      <c r="AJ10" s="52">
        <v>5896.8266343300002</v>
      </c>
      <c r="AK10" s="52">
        <v>6689.9355170200006</v>
      </c>
      <c r="AL10" s="52">
        <v>8347.8468198199989</v>
      </c>
      <c r="AM10" s="52">
        <v>5890.6672796000003</v>
      </c>
      <c r="AN10" s="52">
        <v>10684.226658719999</v>
      </c>
      <c r="AO10" s="52">
        <v>3825.2658637600002</v>
      </c>
      <c r="AP10" s="52">
        <v>3301.3500213699999</v>
      </c>
      <c r="AQ10" s="52">
        <v>14721.01359008</v>
      </c>
      <c r="AR10" s="52">
        <v>9201.7999999999993</v>
      </c>
      <c r="AT10" s="1002"/>
      <c r="AU10" s="988"/>
      <c r="AV10" s="988"/>
      <c r="AW10" s="988"/>
      <c r="AX10" s="988"/>
      <c r="AY10" s="988"/>
      <c r="AZ10" s="988"/>
      <c r="BA10" s="988"/>
      <c r="BB10" s="988"/>
    </row>
    <row r="11" spans="1:54" ht="14.85" customHeight="1">
      <c r="A11" s="1198" t="s">
        <v>143</v>
      </c>
      <c r="B11" s="52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  <c r="W11" s="52">
        <v>0</v>
      </c>
      <c r="X11" s="52">
        <v>0</v>
      </c>
      <c r="Y11" s="52">
        <v>0</v>
      </c>
      <c r="Z11" s="52">
        <v>0</v>
      </c>
      <c r="AA11" s="52">
        <v>0</v>
      </c>
      <c r="AB11" s="52">
        <v>0</v>
      </c>
      <c r="AC11" s="52">
        <v>0</v>
      </c>
      <c r="AD11" s="52">
        <v>0</v>
      </c>
      <c r="AE11" s="52">
        <v>0</v>
      </c>
      <c r="AF11" s="52">
        <v>0</v>
      </c>
      <c r="AG11" s="52">
        <v>0</v>
      </c>
      <c r="AH11" s="52">
        <v>179.30506788999998</v>
      </c>
      <c r="AI11" s="52">
        <v>409.03477488999999</v>
      </c>
      <c r="AJ11" s="52">
        <v>590.41064588999996</v>
      </c>
      <c r="AK11" s="52">
        <v>513.02522589</v>
      </c>
      <c r="AL11" s="52">
        <v>3.54892904</v>
      </c>
      <c r="AM11" s="52">
        <v>3.54892904</v>
      </c>
      <c r="AN11" s="52">
        <v>3.54892904</v>
      </c>
      <c r="AO11" s="52">
        <v>3.55197071</v>
      </c>
      <c r="AP11" s="52">
        <v>3.6654789000000001</v>
      </c>
      <c r="AQ11" s="52">
        <v>3.83824414</v>
      </c>
      <c r="AR11" s="52">
        <v>3.5</v>
      </c>
      <c r="AT11" s="1002"/>
      <c r="AU11" s="988"/>
      <c r="AV11" s="988"/>
      <c r="AW11" s="988"/>
      <c r="AX11" s="988"/>
      <c r="AY11" s="988"/>
      <c r="AZ11" s="988"/>
      <c r="BA11" s="988"/>
      <c r="BB11" s="988"/>
    </row>
    <row r="12" spans="1:54" ht="14.85" customHeight="1">
      <c r="A12" s="1198" t="s">
        <v>144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>
        <v>0</v>
      </c>
      <c r="W12" s="52">
        <v>0</v>
      </c>
      <c r="X12" s="52">
        <v>0</v>
      </c>
      <c r="Y12" s="52">
        <v>0</v>
      </c>
      <c r="Z12" s="52">
        <v>0</v>
      </c>
      <c r="AA12" s="52">
        <v>0</v>
      </c>
      <c r="AB12" s="52">
        <v>0</v>
      </c>
      <c r="AC12" s="52">
        <v>0</v>
      </c>
      <c r="AD12" s="52">
        <v>0</v>
      </c>
      <c r="AE12" s="52">
        <v>0</v>
      </c>
      <c r="AF12" s="52">
        <v>0</v>
      </c>
      <c r="AG12" s="52">
        <v>0</v>
      </c>
      <c r="AH12" s="52">
        <v>22050.451417790002</v>
      </c>
      <c r="AI12" s="52">
        <v>35494.207794850001</v>
      </c>
      <c r="AJ12" s="52">
        <v>33313.846730290003</v>
      </c>
      <c r="AK12" s="52">
        <v>44320.465711260003</v>
      </c>
      <c r="AL12" s="52">
        <v>43244.393061309995</v>
      </c>
      <c r="AM12" s="52">
        <v>35062.760846220001</v>
      </c>
      <c r="AN12" s="52">
        <v>28008.90000202</v>
      </c>
      <c r="AO12" s="52">
        <v>64000.827855019998</v>
      </c>
      <c r="AP12" s="52">
        <v>71138.394428829997</v>
      </c>
      <c r="AQ12" s="52">
        <v>118665.5211209</v>
      </c>
      <c r="AR12" s="52">
        <v>98021.3</v>
      </c>
      <c r="AT12" s="1002"/>
      <c r="AU12" s="989"/>
      <c r="AV12" s="989"/>
      <c r="AW12" s="989"/>
      <c r="AX12" s="989"/>
      <c r="AY12" s="989"/>
      <c r="AZ12" s="989"/>
      <c r="BA12" s="989"/>
      <c r="BB12" s="989"/>
    </row>
    <row r="13" spans="1:54" ht="14.85" customHeight="1">
      <c r="A13" s="1190" t="s">
        <v>145</v>
      </c>
      <c r="B13" s="52">
        <v>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>
        <v>0</v>
      </c>
      <c r="W13" s="52">
        <v>0</v>
      </c>
      <c r="X13" s="52">
        <v>0</v>
      </c>
      <c r="Y13" s="52">
        <v>0</v>
      </c>
      <c r="Z13" s="52">
        <v>0</v>
      </c>
      <c r="AA13" s="52">
        <v>0</v>
      </c>
      <c r="AB13" s="52">
        <v>0</v>
      </c>
      <c r="AC13" s="52">
        <v>0</v>
      </c>
      <c r="AD13" s="52">
        <v>0</v>
      </c>
      <c r="AE13" s="52">
        <v>0</v>
      </c>
      <c r="AF13" s="52">
        <v>0</v>
      </c>
      <c r="AG13" s="52">
        <v>0</v>
      </c>
      <c r="AH13" s="52">
        <v>1540.9789374500001</v>
      </c>
      <c r="AI13" s="52">
        <v>1781.3751626199999</v>
      </c>
      <c r="AJ13" s="52">
        <v>2009.61533904</v>
      </c>
      <c r="AK13" s="52">
        <v>1645.4495189000002</v>
      </c>
      <c r="AL13" s="52">
        <v>282.89915314000001</v>
      </c>
      <c r="AM13" s="52">
        <v>145.57561449000002</v>
      </c>
      <c r="AN13" s="52">
        <v>240.39626203999998</v>
      </c>
      <c r="AO13" s="52">
        <v>754.73092233</v>
      </c>
      <c r="AP13" s="52">
        <v>738.47919294000008</v>
      </c>
      <c r="AQ13" s="52">
        <v>8410.53456276</v>
      </c>
      <c r="AR13" s="52">
        <v>11818</v>
      </c>
      <c r="AT13" s="1000"/>
      <c r="AU13" s="988"/>
      <c r="AV13" s="988"/>
      <c r="AW13" s="988"/>
      <c r="AX13" s="988"/>
      <c r="AY13" s="988"/>
      <c r="AZ13" s="988"/>
      <c r="BA13" s="988"/>
      <c r="BB13" s="988"/>
    </row>
    <row r="14" spans="1:54" ht="14.85" customHeight="1">
      <c r="A14" s="1198" t="s">
        <v>146</v>
      </c>
      <c r="B14" s="52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>
        <v>0</v>
      </c>
      <c r="W14" s="52">
        <v>0</v>
      </c>
      <c r="X14" s="52">
        <v>0</v>
      </c>
      <c r="Y14" s="52">
        <v>0</v>
      </c>
      <c r="Z14" s="52">
        <v>0</v>
      </c>
      <c r="AA14" s="52">
        <v>0</v>
      </c>
      <c r="AB14" s="52">
        <v>0</v>
      </c>
      <c r="AC14" s="52">
        <v>0</v>
      </c>
      <c r="AD14" s="52">
        <v>0</v>
      </c>
      <c r="AE14" s="52">
        <v>0</v>
      </c>
      <c r="AF14" s="52">
        <v>0</v>
      </c>
      <c r="AG14" s="52">
        <v>0</v>
      </c>
      <c r="AH14" s="52">
        <v>889.75629145000005</v>
      </c>
      <c r="AI14" s="52">
        <v>465.21672261999998</v>
      </c>
      <c r="AJ14" s="52">
        <v>335.69504604000002</v>
      </c>
      <c r="AK14" s="52">
        <v>229.4975379</v>
      </c>
      <c r="AL14" s="52">
        <v>274.17280613999998</v>
      </c>
      <c r="AM14" s="52">
        <v>136.84926749000002</v>
      </c>
      <c r="AN14" s="52">
        <v>231.66991503999998</v>
      </c>
      <c r="AO14" s="52">
        <v>746.00457533000008</v>
      </c>
      <c r="AP14" s="52">
        <v>550.03126309000004</v>
      </c>
      <c r="AQ14" s="52">
        <v>1554.39237355</v>
      </c>
      <c r="AR14" s="52">
        <v>2316.4</v>
      </c>
      <c r="AT14" s="1002"/>
      <c r="AU14" s="988"/>
      <c r="AV14" s="988"/>
      <c r="AW14" s="988"/>
      <c r="AX14" s="988"/>
      <c r="AY14" s="988"/>
      <c r="AZ14" s="988"/>
      <c r="BA14" s="988"/>
      <c r="BB14" s="988"/>
    </row>
    <row r="15" spans="1:54" ht="14.85" customHeight="1">
      <c r="A15" s="1198" t="s">
        <v>147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  <c r="Y15" s="52">
        <v>0</v>
      </c>
      <c r="Z15" s="52">
        <v>0</v>
      </c>
      <c r="AA15" s="52">
        <v>0</v>
      </c>
      <c r="AB15" s="52">
        <v>0</v>
      </c>
      <c r="AC15" s="52">
        <v>0</v>
      </c>
      <c r="AD15" s="52">
        <v>0</v>
      </c>
      <c r="AE15" s="52">
        <v>0</v>
      </c>
      <c r="AF15" s="52">
        <v>0</v>
      </c>
      <c r="AG15" s="52">
        <v>0</v>
      </c>
      <c r="AH15" s="52">
        <v>53.014554000000089</v>
      </c>
      <c r="AI15" s="52">
        <v>91.858741999999893</v>
      </c>
      <c r="AJ15" s="52">
        <v>185.69473399999993</v>
      </c>
      <c r="AK15" s="52">
        <v>259.18916400000012</v>
      </c>
      <c r="AL15" s="52">
        <v>8.7263470000000325</v>
      </c>
      <c r="AM15" s="52">
        <v>8.7263470000000041</v>
      </c>
      <c r="AN15" s="52">
        <v>8.7263470000000041</v>
      </c>
      <c r="AO15" s="52">
        <v>8.7263469999999188</v>
      </c>
      <c r="AP15" s="52">
        <v>8.7307298500000456</v>
      </c>
      <c r="AQ15" s="52">
        <v>8.7755492099995536</v>
      </c>
      <c r="AR15" s="52">
        <v>8.7000000000007276</v>
      </c>
      <c r="AT15" s="1002"/>
      <c r="AU15" s="988"/>
      <c r="AV15" s="988"/>
      <c r="AW15" s="988"/>
      <c r="AX15" s="988"/>
      <c r="AY15" s="988"/>
      <c r="AZ15" s="988"/>
      <c r="BA15" s="988"/>
      <c r="BB15" s="988"/>
    </row>
    <row r="16" spans="1:54" ht="14.85" customHeight="1">
      <c r="A16" s="1198" t="s">
        <v>148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  <c r="W16" s="52">
        <v>0</v>
      </c>
      <c r="X16" s="52">
        <v>0</v>
      </c>
      <c r="Y16" s="52">
        <v>0</v>
      </c>
      <c r="Z16" s="52">
        <v>0</v>
      </c>
      <c r="AA16" s="52">
        <v>0</v>
      </c>
      <c r="AB16" s="52">
        <v>0</v>
      </c>
      <c r="AC16" s="52">
        <v>0</v>
      </c>
      <c r="AD16" s="52">
        <v>0</v>
      </c>
      <c r="AE16" s="52">
        <v>0</v>
      </c>
      <c r="AF16" s="52">
        <v>0</v>
      </c>
      <c r="AG16" s="52">
        <v>0</v>
      </c>
      <c r="AH16" s="52">
        <v>598.20809199999997</v>
      </c>
      <c r="AI16" s="52">
        <v>1224.299698</v>
      </c>
      <c r="AJ16" s="52">
        <v>1488.225559</v>
      </c>
      <c r="AK16" s="52">
        <v>1156.762817</v>
      </c>
      <c r="AL16" s="52">
        <v>0</v>
      </c>
      <c r="AM16" s="52">
        <v>0</v>
      </c>
      <c r="AN16" s="52">
        <v>0</v>
      </c>
      <c r="AO16" s="52">
        <v>0</v>
      </c>
      <c r="AP16" s="52">
        <v>179.71719999999999</v>
      </c>
      <c r="AQ16" s="52">
        <v>6847.3666400000002</v>
      </c>
      <c r="AR16" s="52">
        <v>9492.9</v>
      </c>
      <c r="AT16" s="1002"/>
      <c r="AU16" s="988"/>
      <c r="AV16" s="988"/>
      <c r="AW16" s="988"/>
      <c r="AX16" s="988"/>
      <c r="AY16" s="988"/>
      <c r="AZ16" s="988"/>
      <c r="BA16" s="988"/>
      <c r="BB16" s="988"/>
    </row>
    <row r="17" spans="1:54" ht="14.85" customHeight="1">
      <c r="A17" s="1190" t="s">
        <v>221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  <c r="W17" s="52">
        <v>0</v>
      </c>
      <c r="X17" s="52">
        <v>0</v>
      </c>
      <c r="Y17" s="52">
        <v>0</v>
      </c>
      <c r="Z17" s="52">
        <v>0</v>
      </c>
      <c r="AA17" s="52">
        <v>0</v>
      </c>
      <c r="AB17" s="52">
        <v>0</v>
      </c>
      <c r="AC17" s="52">
        <v>0</v>
      </c>
      <c r="AD17" s="52">
        <v>0</v>
      </c>
      <c r="AE17" s="52">
        <v>0</v>
      </c>
      <c r="AF17" s="52">
        <v>0</v>
      </c>
      <c r="AG17" s="52">
        <v>0</v>
      </c>
      <c r="AH17" s="52">
        <v>0.87612625</v>
      </c>
      <c r="AI17" s="52">
        <v>154.36849647</v>
      </c>
      <c r="AJ17" s="52">
        <v>0.95880463999999999</v>
      </c>
      <c r="AK17" s="52">
        <v>0.95880463999999999</v>
      </c>
      <c r="AL17" s="52">
        <v>0.95880463999999999</v>
      </c>
      <c r="AM17" s="52">
        <v>0.95880463999999999</v>
      </c>
      <c r="AN17" s="52">
        <v>0.96797359999999999</v>
      </c>
      <c r="AO17" s="52">
        <v>520.03681061999998</v>
      </c>
      <c r="AP17" s="52">
        <v>11.00600991</v>
      </c>
      <c r="AQ17" s="52">
        <v>0.98447587000000003</v>
      </c>
      <c r="AR17" s="52">
        <v>123.9</v>
      </c>
      <c r="AT17" s="1000"/>
      <c r="AU17" s="988"/>
      <c r="AV17" s="988"/>
      <c r="AW17" s="988"/>
      <c r="AX17" s="988"/>
      <c r="AY17" s="988"/>
      <c r="AZ17" s="988"/>
      <c r="BA17" s="988"/>
      <c r="BB17" s="988"/>
    </row>
    <row r="18" spans="1:54" ht="14.85" customHeight="1">
      <c r="A18" s="1191" t="s">
        <v>222</v>
      </c>
      <c r="B18" s="52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2">
        <v>0</v>
      </c>
      <c r="AE18" s="52">
        <v>0</v>
      </c>
      <c r="AF18" s="52">
        <v>0</v>
      </c>
      <c r="AG18" s="52">
        <v>0</v>
      </c>
      <c r="AH18" s="52">
        <v>1051.5</v>
      </c>
      <c r="AI18" s="52">
        <v>580.5</v>
      </c>
      <c r="AJ18" s="52">
        <v>316.89999999999998</v>
      </c>
      <c r="AK18" s="52">
        <v>582.70000000000005</v>
      </c>
      <c r="AL18" s="52">
        <v>593.79999999999995</v>
      </c>
      <c r="AM18" s="52">
        <v>4195.8</v>
      </c>
      <c r="AN18" s="52">
        <v>5546.2</v>
      </c>
      <c r="AO18" s="52">
        <v>5756.3</v>
      </c>
      <c r="AP18" s="52">
        <v>45240.1</v>
      </c>
      <c r="AQ18" s="52">
        <v>573.1</v>
      </c>
      <c r="AR18" s="52">
        <v>9113.5</v>
      </c>
      <c r="AT18" s="998"/>
      <c r="AU18" s="988"/>
      <c r="AV18" s="988"/>
      <c r="AW18" s="988"/>
      <c r="AX18" s="988"/>
      <c r="AY18" s="988"/>
      <c r="AZ18" s="988"/>
      <c r="BA18" s="988"/>
      <c r="BB18" s="988"/>
    </row>
    <row r="19" spans="1:54" ht="14.85" customHeight="1">
      <c r="A19" s="1187" t="s">
        <v>151</v>
      </c>
      <c r="B19" s="49">
        <v>4.8000000000000001E-2</v>
      </c>
      <c r="C19" s="49">
        <v>0.80600000000000005</v>
      </c>
      <c r="D19" s="49">
        <v>1.5880000000000001</v>
      </c>
      <c r="E19" s="49">
        <v>1.024</v>
      </c>
      <c r="F19" s="49">
        <v>2.504</v>
      </c>
      <c r="G19" s="49">
        <v>1.512</v>
      </c>
      <c r="H19" s="49">
        <v>3.89</v>
      </c>
      <c r="I19" s="49">
        <v>2.298</v>
      </c>
      <c r="J19" s="49">
        <v>1.748</v>
      </c>
      <c r="K19" s="49">
        <v>6.7519999999999998</v>
      </c>
      <c r="L19" s="49">
        <v>11</v>
      </c>
      <c r="M19" s="49">
        <v>30.299999999999997</v>
      </c>
      <c r="N19" s="49">
        <v>25.3</v>
      </c>
      <c r="O19" s="49">
        <v>59.2</v>
      </c>
      <c r="P19" s="49">
        <v>66.599999999999994</v>
      </c>
      <c r="Q19" s="49">
        <v>307.90000000000003</v>
      </c>
      <c r="R19" s="49">
        <v>327.7</v>
      </c>
      <c r="S19" s="49">
        <v>636.9</v>
      </c>
      <c r="T19" s="49">
        <v>402.6</v>
      </c>
      <c r="U19" s="49">
        <v>735</v>
      </c>
      <c r="V19" s="49">
        <v>1618.8999999999999</v>
      </c>
      <c r="W19" s="49">
        <v>1172.5</v>
      </c>
      <c r="X19" s="49">
        <v>888.6</v>
      </c>
      <c r="Y19" s="49">
        <v>819.40000000000009</v>
      </c>
      <c r="Z19" s="49">
        <v>1270.0999999999999</v>
      </c>
      <c r="AA19" s="49">
        <v>1921.8999999999999</v>
      </c>
      <c r="AB19" s="49">
        <v>1732.7</v>
      </c>
      <c r="AC19" s="49">
        <v>899.1</v>
      </c>
      <c r="AD19" s="49">
        <v>2150.6</v>
      </c>
      <c r="AE19" s="49">
        <v>6320.2</v>
      </c>
      <c r="AF19" s="49">
        <v>8616.2999999999993</v>
      </c>
      <c r="AG19" s="49">
        <v>4902.1000000000004</v>
      </c>
      <c r="AH19" s="49">
        <v>5951.2424562200003</v>
      </c>
      <c r="AI19" s="49">
        <v>10984.73354522</v>
      </c>
      <c r="AJ19" s="49">
        <v>13441.787800800001</v>
      </c>
      <c r="AK19" s="49">
        <v>15101.62259253</v>
      </c>
      <c r="AL19" s="49">
        <v>15439.447085439999</v>
      </c>
      <c r="AM19" s="49">
        <v>12543.03204727</v>
      </c>
      <c r="AN19" s="49">
        <v>19607.77133743</v>
      </c>
      <c r="AO19" s="49">
        <v>4470.7133494100008</v>
      </c>
      <c r="AP19" s="49">
        <v>11625.68972715</v>
      </c>
      <c r="AQ19" s="49">
        <v>30015.071152899996</v>
      </c>
      <c r="AR19" s="49">
        <v>55440.7</v>
      </c>
      <c r="AT19" s="998"/>
      <c r="AU19" s="988"/>
      <c r="AV19" s="988"/>
      <c r="AW19" s="988"/>
      <c r="AX19" s="988"/>
      <c r="AY19" s="988"/>
      <c r="AZ19" s="988"/>
      <c r="BA19" s="988"/>
      <c r="BB19" s="988"/>
    </row>
    <row r="20" spans="1:54" ht="14.85" customHeight="1">
      <c r="A20" s="1190" t="s">
        <v>153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2.6</v>
      </c>
      <c r="M20" s="52">
        <v>20.9</v>
      </c>
      <c r="N20" s="52">
        <v>12.5</v>
      </c>
      <c r="O20" s="52">
        <v>19.8</v>
      </c>
      <c r="P20" s="52">
        <v>29.5</v>
      </c>
      <c r="Q20" s="52">
        <v>28.1</v>
      </c>
      <c r="R20" s="52">
        <v>281.3</v>
      </c>
      <c r="S20" s="52">
        <v>604</v>
      </c>
      <c r="T20" s="52">
        <v>300.10000000000002</v>
      </c>
      <c r="U20" s="52">
        <v>510</v>
      </c>
      <c r="V20" s="52">
        <v>1394.1</v>
      </c>
      <c r="W20" s="52">
        <v>1038.4000000000001</v>
      </c>
      <c r="X20" s="52">
        <v>845.9</v>
      </c>
      <c r="Y20" s="52">
        <v>743.7</v>
      </c>
      <c r="Z20" s="52">
        <v>1170.8</v>
      </c>
      <c r="AA20" s="52">
        <v>1856.1</v>
      </c>
      <c r="AB20" s="52">
        <v>1652.2</v>
      </c>
      <c r="AC20" s="52">
        <v>697.2</v>
      </c>
      <c r="AD20" s="52">
        <v>2065</v>
      </c>
      <c r="AE20" s="52">
        <v>5467</v>
      </c>
      <c r="AF20" s="52">
        <v>6698.4</v>
      </c>
      <c r="AG20" s="52">
        <v>3527.7</v>
      </c>
      <c r="AH20" s="52">
        <v>2375.3505787300001</v>
      </c>
      <c r="AI20" s="52">
        <v>6510.58149048</v>
      </c>
      <c r="AJ20" s="52">
        <v>6271.3124948100003</v>
      </c>
      <c r="AK20" s="52">
        <v>7180.64434256</v>
      </c>
      <c r="AL20" s="52">
        <v>6510.0321354099997</v>
      </c>
      <c r="AM20" s="52">
        <v>2080.4465990999997</v>
      </c>
      <c r="AN20" s="52">
        <v>1120.4314766500001</v>
      </c>
      <c r="AO20" s="52">
        <v>715.31971289000001</v>
      </c>
      <c r="AP20" s="52">
        <v>9012.25983834</v>
      </c>
      <c r="AQ20" s="52">
        <v>15840.32675466</v>
      </c>
      <c r="AR20" s="52">
        <v>51577</v>
      </c>
      <c r="AT20" s="1005"/>
      <c r="AU20" s="989"/>
      <c r="AV20" s="989"/>
      <c r="AW20" s="989"/>
      <c r="AX20" s="989"/>
      <c r="AY20" s="989"/>
      <c r="AZ20" s="989"/>
      <c r="BA20" s="989"/>
      <c r="BB20" s="989"/>
    </row>
    <row r="21" spans="1:54" ht="14.85" customHeight="1">
      <c r="A21" s="1194" t="s">
        <v>154</v>
      </c>
      <c r="B21" s="52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  <c r="W21" s="52">
        <v>0</v>
      </c>
      <c r="X21" s="52">
        <v>0</v>
      </c>
      <c r="Y21" s="52">
        <v>0</v>
      </c>
      <c r="Z21" s="52">
        <v>0</v>
      </c>
      <c r="AA21" s="52">
        <v>0</v>
      </c>
      <c r="AB21" s="52">
        <v>0</v>
      </c>
      <c r="AC21" s="52">
        <v>0</v>
      </c>
      <c r="AD21" s="52">
        <v>0</v>
      </c>
      <c r="AE21" s="52">
        <v>0</v>
      </c>
      <c r="AF21" s="52">
        <v>0</v>
      </c>
      <c r="AG21" s="52">
        <v>0</v>
      </c>
      <c r="AH21" s="52">
        <v>2375.3505787300001</v>
      </c>
      <c r="AI21" s="52">
        <v>6510.58149048</v>
      </c>
      <c r="AJ21" s="52">
        <v>6271.3124948100003</v>
      </c>
      <c r="AK21" s="52">
        <v>7180.64434256</v>
      </c>
      <c r="AL21" s="52">
        <v>6510.0321354099997</v>
      </c>
      <c r="AM21" s="52">
        <v>2080.4465990999997</v>
      </c>
      <c r="AN21" s="52">
        <v>1120.4314766500001</v>
      </c>
      <c r="AO21" s="52">
        <v>715.31971289000001</v>
      </c>
      <c r="AP21" s="52">
        <v>9012.25983834</v>
      </c>
      <c r="AQ21" s="52">
        <v>15840.32675466</v>
      </c>
      <c r="AR21" s="52">
        <v>51577</v>
      </c>
      <c r="AT21" s="1006"/>
      <c r="AU21" s="982"/>
      <c r="AV21" s="982"/>
      <c r="AW21" s="982"/>
      <c r="AX21" s="982"/>
      <c r="AY21" s="982"/>
      <c r="AZ21" s="982"/>
      <c r="BA21" s="982"/>
      <c r="BB21" s="982"/>
    </row>
    <row r="22" spans="1:54" ht="14.85" customHeight="1">
      <c r="A22" s="1190" t="s">
        <v>155</v>
      </c>
      <c r="B22" s="52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  <c r="W22" s="52">
        <v>0</v>
      </c>
      <c r="X22" s="52">
        <v>0</v>
      </c>
      <c r="Y22" s="52">
        <v>0</v>
      </c>
      <c r="Z22" s="52">
        <v>0</v>
      </c>
      <c r="AA22" s="52">
        <v>0</v>
      </c>
      <c r="AB22" s="52">
        <v>0</v>
      </c>
      <c r="AC22" s="52">
        <v>0</v>
      </c>
      <c r="AD22" s="52">
        <v>0</v>
      </c>
      <c r="AE22" s="52">
        <v>0</v>
      </c>
      <c r="AF22" s="52">
        <v>0</v>
      </c>
      <c r="AG22" s="52">
        <v>0</v>
      </c>
      <c r="AH22" s="52">
        <v>36.359983110000002</v>
      </c>
      <c r="AI22" s="52">
        <v>105.06698405</v>
      </c>
      <c r="AJ22" s="52">
        <v>56.115831299999996</v>
      </c>
      <c r="AK22" s="52">
        <v>204.13932803999998</v>
      </c>
      <c r="AL22" s="52">
        <v>34.555183210000003</v>
      </c>
      <c r="AM22" s="52">
        <v>56.672034500000002</v>
      </c>
      <c r="AN22" s="52">
        <v>59.791269</v>
      </c>
      <c r="AO22" s="52">
        <v>46.792665499999998</v>
      </c>
      <c r="AP22" s="52">
        <v>45.788985500000003</v>
      </c>
      <c r="AQ22" s="52">
        <v>14.211382</v>
      </c>
      <c r="AR22" s="52">
        <v>67.900000000000006</v>
      </c>
      <c r="AT22" s="1002"/>
      <c r="AU22" s="988"/>
      <c r="AV22" s="988"/>
      <c r="AW22" s="988"/>
      <c r="AX22" s="988"/>
      <c r="AY22" s="988"/>
      <c r="AZ22" s="988"/>
      <c r="BA22" s="988"/>
      <c r="BB22" s="988"/>
    </row>
    <row r="23" spans="1:54" ht="14.85" customHeight="1">
      <c r="A23" s="1192" t="s">
        <v>156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8.4</v>
      </c>
      <c r="M23" s="52">
        <v>9.4</v>
      </c>
      <c r="N23" s="52">
        <v>12.8</v>
      </c>
      <c r="O23" s="52">
        <v>39.4</v>
      </c>
      <c r="P23" s="52">
        <v>37.1</v>
      </c>
      <c r="Q23" s="52">
        <v>279.8</v>
      </c>
      <c r="R23" s="52">
        <v>46.4</v>
      </c>
      <c r="S23" s="52">
        <v>32.9</v>
      </c>
      <c r="T23" s="52">
        <v>102.5</v>
      </c>
      <c r="U23" s="52">
        <v>225</v>
      </c>
      <c r="V23" s="52">
        <v>224.8</v>
      </c>
      <c r="W23" s="52">
        <v>134.1</v>
      </c>
      <c r="X23" s="52">
        <v>42.7</v>
      </c>
      <c r="Y23" s="52">
        <v>75.7</v>
      </c>
      <c r="Z23" s="52">
        <v>99.3</v>
      </c>
      <c r="AA23" s="52">
        <v>65.8</v>
      </c>
      <c r="AB23" s="52">
        <v>80.5</v>
      </c>
      <c r="AC23" s="52">
        <v>201.9</v>
      </c>
      <c r="AD23" s="52">
        <v>85.6</v>
      </c>
      <c r="AE23" s="52">
        <v>853.2</v>
      </c>
      <c r="AF23" s="52">
        <v>1917.9</v>
      </c>
      <c r="AG23" s="52">
        <v>1374.4</v>
      </c>
      <c r="AH23" s="52">
        <v>849.51494342000001</v>
      </c>
      <c r="AI23" s="52">
        <v>443.54763671000001</v>
      </c>
      <c r="AJ23" s="52">
        <v>504.80988644000001</v>
      </c>
      <c r="AK23" s="52">
        <v>656.75800794999998</v>
      </c>
      <c r="AL23" s="52">
        <v>771.68271232000006</v>
      </c>
      <c r="AM23" s="52">
        <v>505.68610301999996</v>
      </c>
      <c r="AN23" s="52">
        <v>686.66381159000002</v>
      </c>
      <c r="AO23" s="52">
        <v>23.323782559999998</v>
      </c>
      <c r="AP23" s="52">
        <v>21.554031669999997</v>
      </c>
      <c r="AQ23" s="52">
        <v>18.727068669999998</v>
      </c>
      <c r="AR23" s="52">
        <v>1.3</v>
      </c>
      <c r="AT23" s="1006"/>
      <c r="AU23" s="988"/>
      <c r="AV23" s="988"/>
      <c r="AW23" s="988"/>
      <c r="AX23" s="988"/>
      <c r="AY23" s="988"/>
      <c r="AZ23" s="988"/>
      <c r="BA23" s="988"/>
      <c r="BB23" s="988"/>
    </row>
    <row r="24" spans="1:54" ht="14.85" customHeight="1">
      <c r="A24" s="1199" t="s">
        <v>157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  <c r="W24" s="52">
        <v>0</v>
      </c>
      <c r="X24" s="52">
        <v>0</v>
      </c>
      <c r="Y24" s="52">
        <v>0</v>
      </c>
      <c r="Z24" s="52">
        <v>0</v>
      </c>
      <c r="AA24" s="52">
        <v>0</v>
      </c>
      <c r="AB24" s="52">
        <v>0</v>
      </c>
      <c r="AC24" s="52">
        <v>0</v>
      </c>
      <c r="AD24" s="52">
        <v>0</v>
      </c>
      <c r="AE24" s="52">
        <v>0</v>
      </c>
      <c r="AF24" s="52">
        <v>0</v>
      </c>
      <c r="AG24" s="52">
        <v>0</v>
      </c>
      <c r="AH24" s="52">
        <v>152.71145150000001</v>
      </c>
      <c r="AI24" s="52">
        <v>228.85703130000002</v>
      </c>
      <c r="AJ24" s="52">
        <v>232.72558505000001</v>
      </c>
      <c r="AK24" s="52">
        <v>250.71963173</v>
      </c>
      <c r="AL24" s="52">
        <v>152.35188586000001</v>
      </c>
      <c r="AM24" s="52">
        <v>159.32081206999999</v>
      </c>
      <c r="AN24" s="52">
        <v>160.40293828</v>
      </c>
      <c r="AO24" s="52">
        <v>5.5367843499999996</v>
      </c>
      <c r="AP24" s="52">
        <v>3.4388484199999998</v>
      </c>
      <c r="AQ24" s="52">
        <v>3.4388484199999998</v>
      </c>
      <c r="AR24" s="52">
        <v>0</v>
      </c>
      <c r="AT24" s="1006"/>
      <c r="AU24" s="988"/>
      <c r="AV24" s="988"/>
      <c r="AW24" s="988"/>
      <c r="AX24" s="988"/>
      <c r="AY24" s="988"/>
      <c r="AZ24" s="988"/>
      <c r="BA24" s="988"/>
      <c r="BB24" s="988"/>
    </row>
    <row r="25" spans="1:54" ht="14.85" customHeight="1">
      <c r="A25" s="1199" t="s">
        <v>158</v>
      </c>
      <c r="B25" s="52">
        <v>4.8000000000000001E-2</v>
      </c>
      <c r="C25" s="52">
        <v>0.80600000000000005</v>
      </c>
      <c r="D25" s="52">
        <v>1.5880000000000001</v>
      </c>
      <c r="E25" s="52">
        <v>1.024</v>
      </c>
      <c r="F25" s="52">
        <v>2.504</v>
      </c>
      <c r="G25" s="52">
        <v>1.512</v>
      </c>
      <c r="H25" s="52">
        <v>3.89</v>
      </c>
      <c r="I25" s="52">
        <v>2.298</v>
      </c>
      <c r="J25" s="52">
        <v>1.748</v>
      </c>
      <c r="K25" s="52">
        <v>6.7519999999999998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  <c r="W25" s="52">
        <v>0</v>
      </c>
      <c r="X25" s="52">
        <v>0</v>
      </c>
      <c r="Y25" s="52">
        <v>0</v>
      </c>
      <c r="Z25" s="52">
        <v>0</v>
      </c>
      <c r="AA25" s="52">
        <v>0</v>
      </c>
      <c r="AB25" s="52">
        <v>0</v>
      </c>
      <c r="AC25" s="52">
        <v>0</v>
      </c>
      <c r="AD25" s="52">
        <v>0</v>
      </c>
      <c r="AE25" s="52">
        <v>0</v>
      </c>
      <c r="AF25" s="52">
        <v>0</v>
      </c>
      <c r="AG25" s="52">
        <v>0</v>
      </c>
      <c r="AH25" s="52">
        <v>621.00149808000003</v>
      </c>
      <c r="AI25" s="52">
        <v>203.08990312999998</v>
      </c>
      <c r="AJ25" s="52">
        <v>267.28974066000001</v>
      </c>
      <c r="AK25" s="52">
        <v>319.58297317</v>
      </c>
      <c r="AL25" s="52">
        <v>609.39485546000003</v>
      </c>
      <c r="AM25" s="52">
        <v>337.36454888999998</v>
      </c>
      <c r="AN25" s="52">
        <v>512.58737299999996</v>
      </c>
      <c r="AO25" s="52">
        <v>16.137134660000001</v>
      </c>
      <c r="AP25" s="52">
        <v>16.465319699999998</v>
      </c>
      <c r="AQ25" s="52">
        <v>13.638356699999999</v>
      </c>
      <c r="AR25" s="52">
        <v>1.3</v>
      </c>
      <c r="AT25" s="1002"/>
      <c r="AU25" s="988"/>
      <c r="AV25" s="988"/>
      <c r="AW25" s="988"/>
      <c r="AX25" s="988"/>
      <c r="AY25" s="988"/>
      <c r="AZ25" s="988"/>
      <c r="BA25" s="988"/>
      <c r="BB25" s="988"/>
    </row>
    <row r="26" spans="1:54" ht="14.85" customHeight="1">
      <c r="A26" s="1199" t="s">
        <v>159</v>
      </c>
      <c r="B26" s="52">
        <v>0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  <c r="W26" s="52">
        <v>0</v>
      </c>
      <c r="X26" s="52">
        <v>0</v>
      </c>
      <c r="Y26" s="52">
        <v>0</v>
      </c>
      <c r="Z26" s="52">
        <v>0</v>
      </c>
      <c r="AA26" s="52">
        <v>0</v>
      </c>
      <c r="AB26" s="52">
        <v>0</v>
      </c>
      <c r="AC26" s="52">
        <v>0</v>
      </c>
      <c r="AD26" s="52">
        <v>0</v>
      </c>
      <c r="AE26" s="52">
        <v>0</v>
      </c>
      <c r="AF26" s="52">
        <v>0</v>
      </c>
      <c r="AG26" s="52">
        <v>0</v>
      </c>
      <c r="AH26" s="52">
        <v>75.801993840000009</v>
      </c>
      <c r="AI26" s="52">
        <v>11.60070228</v>
      </c>
      <c r="AJ26" s="52">
        <v>4.7945607300000006</v>
      </c>
      <c r="AK26" s="52">
        <v>86.455403050000001</v>
      </c>
      <c r="AL26" s="52">
        <v>9.9359710000000003</v>
      </c>
      <c r="AM26" s="52">
        <v>9.0007420600000003</v>
      </c>
      <c r="AN26" s="52">
        <v>13.67350031</v>
      </c>
      <c r="AO26" s="52">
        <v>1.6498635500000001</v>
      </c>
      <c r="AP26" s="52">
        <v>1.6498635500000001</v>
      </c>
      <c r="AQ26" s="52">
        <v>1.6498635500000001</v>
      </c>
      <c r="AR26" s="52">
        <v>0</v>
      </c>
      <c r="AT26" s="1002"/>
      <c r="AU26" s="988"/>
      <c r="AV26" s="988"/>
      <c r="AW26" s="988"/>
      <c r="AX26" s="988"/>
      <c r="AY26" s="988"/>
      <c r="AZ26" s="988"/>
      <c r="BA26" s="988"/>
      <c r="BB26" s="988"/>
    </row>
    <row r="27" spans="1:54" ht="14.85" customHeight="1">
      <c r="A27" s="1192" t="s">
        <v>160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  <c r="W27" s="52">
        <v>0</v>
      </c>
      <c r="X27" s="52">
        <v>0</v>
      </c>
      <c r="Y27" s="52">
        <v>0</v>
      </c>
      <c r="Z27" s="52">
        <v>0</v>
      </c>
      <c r="AA27" s="52">
        <v>0</v>
      </c>
      <c r="AB27" s="52">
        <v>0</v>
      </c>
      <c r="AC27" s="52">
        <v>0</v>
      </c>
      <c r="AD27" s="52">
        <v>0</v>
      </c>
      <c r="AE27" s="52">
        <v>0</v>
      </c>
      <c r="AF27" s="52">
        <v>0</v>
      </c>
      <c r="AG27" s="52">
        <v>0</v>
      </c>
      <c r="AH27" s="52">
        <v>1322.51695096</v>
      </c>
      <c r="AI27" s="52">
        <v>2247.9374339799997</v>
      </c>
      <c r="AJ27" s="52">
        <v>3989.0495882499999</v>
      </c>
      <c r="AK27" s="52">
        <v>3495.6809139800002</v>
      </c>
      <c r="AL27" s="52">
        <v>5097.9770545000001</v>
      </c>
      <c r="AM27" s="52">
        <v>3908.5273106499999</v>
      </c>
      <c r="AN27" s="52">
        <v>3136.8847801900001</v>
      </c>
      <c r="AO27" s="52">
        <v>2747.6771884600003</v>
      </c>
      <c r="AP27" s="52">
        <v>1862.9868716400001</v>
      </c>
      <c r="AQ27" s="52">
        <v>8326.4059475699996</v>
      </c>
      <c r="AR27" s="52">
        <v>3069.5</v>
      </c>
      <c r="AT27" s="1002"/>
      <c r="AU27" s="988"/>
      <c r="AV27" s="988"/>
      <c r="AW27" s="988"/>
      <c r="AX27" s="988"/>
      <c r="AY27" s="988"/>
      <c r="AZ27" s="988"/>
      <c r="BA27" s="988"/>
      <c r="BB27" s="988"/>
    </row>
    <row r="28" spans="1:54" ht="14.85" customHeight="1">
      <c r="A28" s="1199" t="s">
        <v>161</v>
      </c>
      <c r="B28" s="52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  <c r="W28" s="52">
        <v>0</v>
      </c>
      <c r="X28" s="52">
        <v>0</v>
      </c>
      <c r="Y28" s="52">
        <v>0</v>
      </c>
      <c r="Z28" s="52">
        <v>0</v>
      </c>
      <c r="AA28" s="52">
        <v>0</v>
      </c>
      <c r="AB28" s="52">
        <v>0</v>
      </c>
      <c r="AC28" s="52">
        <v>0</v>
      </c>
      <c r="AD28" s="52">
        <v>0</v>
      </c>
      <c r="AE28" s="52">
        <v>0</v>
      </c>
      <c r="AF28" s="52">
        <v>0</v>
      </c>
      <c r="AG28" s="52">
        <v>0</v>
      </c>
      <c r="AH28" s="52">
        <v>38.419025420000004</v>
      </c>
      <c r="AI28" s="52">
        <v>266.19711611000002</v>
      </c>
      <c r="AJ28" s="52">
        <v>644.67357971000001</v>
      </c>
      <c r="AK28" s="52">
        <v>506.91625762000001</v>
      </c>
      <c r="AL28" s="52">
        <v>567.72408558000006</v>
      </c>
      <c r="AM28" s="52">
        <v>227.83027754</v>
      </c>
      <c r="AN28" s="52">
        <v>402.01779757999998</v>
      </c>
      <c r="AO28" s="52">
        <v>83.582664069999993</v>
      </c>
      <c r="AP28" s="52">
        <v>56.24902831</v>
      </c>
      <c r="AQ28" s="52">
        <v>416.67359885000002</v>
      </c>
      <c r="AR28" s="52">
        <v>45.2</v>
      </c>
      <c r="AT28" s="1007"/>
      <c r="AU28" s="982"/>
      <c r="AV28" s="982"/>
      <c r="AW28" s="982"/>
      <c r="AX28" s="982"/>
      <c r="AY28" s="982"/>
      <c r="AZ28" s="982"/>
      <c r="BA28" s="982"/>
      <c r="BB28" s="982"/>
    </row>
    <row r="29" spans="1:54" ht="14.85" customHeight="1">
      <c r="A29" s="1199" t="s">
        <v>162</v>
      </c>
      <c r="B29" s="52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  <c r="W29" s="52">
        <v>0</v>
      </c>
      <c r="X29" s="52">
        <v>0</v>
      </c>
      <c r="Y29" s="52">
        <v>0</v>
      </c>
      <c r="Z29" s="52">
        <v>0</v>
      </c>
      <c r="AA29" s="52">
        <v>0</v>
      </c>
      <c r="AB29" s="52">
        <v>0</v>
      </c>
      <c r="AC29" s="52">
        <v>0</v>
      </c>
      <c r="AD29" s="52">
        <v>0</v>
      </c>
      <c r="AE29" s="52">
        <v>0</v>
      </c>
      <c r="AF29" s="52">
        <v>0</v>
      </c>
      <c r="AG29" s="52">
        <v>0</v>
      </c>
      <c r="AH29" s="52">
        <v>1284.09792554</v>
      </c>
      <c r="AI29" s="52">
        <v>1981.7403178699999</v>
      </c>
      <c r="AJ29" s="52">
        <v>3344.3760085399999</v>
      </c>
      <c r="AK29" s="52">
        <v>2988.7646563600001</v>
      </c>
      <c r="AL29" s="52">
        <v>4530.2529689200001</v>
      </c>
      <c r="AM29" s="52">
        <v>3680.6970331100001</v>
      </c>
      <c r="AN29" s="52">
        <v>2734.8669826099999</v>
      </c>
      <c r="AO29" s="52">
        <v>2664.0945243900001</v>
      </c>
      <c r="AP29" s="52">
        <v>1806.73784333</v>
      </c>
      <c r="AQ29" s="52">
        <v>7909.7323487200001</v>
      </c>
      <c r="AR29" s="52">
        <v>3024.3</v>
      </c>
      <c r="AT29" s="1002"/>
      <c r="AU29" s="988"/>
      <c r="AV29" s="988"/>
      <c r="AW29" s="988"/>
      <c r="AX29" s="988"/>
      <c r="AY29" s="988"/>
      <c r="AZ29" s="988"/>
      <c r="BA29" s="988"/>
      <c r="BB29" s="988"/>
    </row>
    <row r="30" spans="1:54" ht="14.85" customHeight="1">
      <c r="A30" s="1192" t="s">
        <v>163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  <c r="W30" s="52">
        <v>0</v>
      </c>
      <c r="X30" s="52">
        <v>0</v>
      </c>
      <c r="Y30" s="52">
        <v>0</v>
      </c>
      <c r="Z30" s="52">
        <v>0</v>
      </c>
      <c r="AA30" s="52">
        <v>0</v>
      </c>
      <c r="AB30" s="52">
        <v>0</v>
      </c>
      <c r="AC30" s="52">
        <v>0</v>
      </c>
      <c r="AD30" s="52">
        <v>0</v>
      </c>
      <c r="AE30" s="52">
        <v>0</v>
      </c>
      <c r="AF30" s="52">
        <v>0</v>
      </c>
      <c r="AG30" s="52">
        <v>0</v>
      </c>
      <c r="AH30" s="52">
        <v>1367.5</v>
      </c>
      <c r="AI30" s="52">
        <v>1677.6</v>
      </c>
      <c r="AJ30" s="52">
        <v>2620.5</v>
      </c>
      <c r="AK30" s="52">
        <v>3564.4</v>
      </c>
      <c r="AL30" s="52">
        <v>3025.2</v>
      </c>
      <c r="AM30" s="52">
        <v>5991.7</v>
      </c>
      <c r="AN30" s="52">
        <v>14604</v>
      </c>
      <c r="AO30" s="52">
        <v>937.6</v>
      </c>
      <c r="AP30" s="52">
        <v>683.1</v>
      </c>
      <c r="AQ30" s="52">
        <v>5815.4</v>
      </c>
      <c r="AR30" s="52">
        <v>725</v>
      </c>
      <c r="AT30" s="1002"/>
      <c r="AU30" s="988"/>
      <c r="AV30" s="988"/>
      <c r="AW30" s="988"/>
      <c r="AX30" s="988"/>
      <c r="AY30" s="988"/>
      <c r="AZ30" s="988"/>
      <c r="BA30" s="988"/>
      <c r="BB30" s="988"/>
    </row>
    <row r="31" spans="1:54" s="57" customFormat="1" ht="14.85" customHeight="1">
      <c r="A31" s="1199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T31" s="998"/>
      <c r="AU31" s="988"/>
      <c r="AV31" s="988"/>
      <c r="AW31" s="988"/>
      <c r="AX31" s="988"/>
      <c r="AY31" s="988"/>
      <c r="AZ31" s="988"/>
      <c r="BA31" s="988"/>
      <c r="BB31" s="988"/>
    </row>
    <row r="32" spans="1:54" ht="14.85" customHeight="1">
      <c r="A32" s="1187" t="s">
        <v>164</v>
      </c>
      <c r="B32" s="49">
        <v>0</v>
      </c>
      <c r="C32" s="49">
        <v>4.2000000000000003E-2</v>
      </c>
      <c r="D32" s="49">
        <v>3.5999999999999997E-2</v>
      </c>
      <c r="E32" s="49">
        <v>0.374</v>
      </c>
      <c r="F32" s="49">
        <v>0.36</v>
      </c>
      <c r="G32" s="49">
        <v>0.376</v>
      </c>
      <c r="H32" s="49">
        <v>0.496</v>
      </c>
      <c r="I32" s="49">
        <v>0.51</v>
      </c>
      <c r="J32" s="49">
        <v>7.6920000000000002</v>
      </c>
      <c r="K32" s="49">
        <v>5.274</v>
      </c>
      <c r="L32" s="49">
        <v>11.6</v>
      </c>
      <c r="M32" s="49">
        <v>12.7</v>
      </c>
      <c r="N32" s="49">
        <v>11.5</v>
      </c>
      <c r="O32" s="49">
        <v>2.6</v>
      </c>
      <c r="P32" s="49">
        <v>2.2000000000000002</v>
      </c>
      <c r="Q32" s="49">
        <v>13.2</v>
      </c>
      <c r="R32" s="49">
        <v>2.6</v>
      </c>
      <c r="S32" s="49">
        <v>5.8</v>
      </c>
      <c r="T32" s="49">
        <v>10.4</v>
      </c>
      <c r="U32" s="49">
        <v>21.5</v>
      </c>
      <c r="V32" s="49">
        <v>36.799999999999997</v>
      </c>
      <c r="W32" s="49">
        <v>37</v>
      </c>
      <c r="X32" s="49">
        <v>263.89999999999998</v>
      </c>
      <c r="Y32" s="49">
        <v>439.7</v>
      </c>
      <c r="Z32" s="49">
        <v>466.1</v>
      </c>
      <c r="AA32" s="49">
        <v>469.9</v>
      </c>
      <c r="AB32" s="49">
        <v>767.6</v>
      </c>
      <c r="AC32" s="49">
        <v>4248.8</v>
      </c>
      <c r="AD32" s="49">
        <v>751.3</v>
      </c>
      <c r="AE32" s="49">
        <v>748.6</v>
      </c>
      <c r="AF32" s="49">
        <v>746.3</v>
      </c>
      <c r="AG32" s="49">
        <v>2734</v>
      </c>
      <c r="AH32" s="49">
        <v>33151.48177744</v>
      </c>
      <c r="AI32" s="49">
        <v>944.97208935000003</v>
      </c>
      <c r="AJ32" s="49">
        <v>187.1811098</v>
      </c>
      <c r="AK32" s="49">
        <v>7060.3040700499996</v>
      </c>
      <c r="AL32" s="49">
        <v>3650.8597972100001</v>
      </c>
      <c r="AM32" s="49">
        <v>11751.318095279999</v>
      </c>
      <c r="AN32" s="49">
        <v>3957.2347569300005</v>
      </c>
      <c r="AO32" s="49">
        <v>567.34363796000002</v>
      </c>
      <c r="AP32" s="49">
        <v>62.904570369999995</v>
      </c>
      <c r="AQ32" s="49">
        <v>11394.1682855</v>
      </c>
      <c r="AR32" s="49">
        <v>5575.1</v>
      </c>
      <c r="AT32" s="1003"/>
      <c r="AU32" s="988"/>
      <c r="AV32" s="988"/>
      <c r="AW32" s="988"/>
      <c r="AX32" s="988"/>
      <c r="AY32" s="988"/>
      <c r="AZ32" s="988"/>
      <c r="BA32" s="988"/>
      <c r="BB32" s="988"/>
    </row>
    <row r="33" spans="1:54" ht="14.85" customHeight="1">
      <c r="A33" s="1187" t="s">
        <v>166</v>
      </c>
      <c r="B33" s="52">
        <v>0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2">
        <v>11.6</v>
      </c>
      <c r="M33" s="52">
        <v>12.7</v>
      </c>
      <c r="N33" s="52">
        <v>11.5</v>
      </c>
      <c r="O33" s="52">
        <v>2.6</v>
      </c>
      <c r="P33" s="52">
        <v>2.2000000000000002</v>
      </c>
      <c r="Q33" s="52">
        <v>13.2</v>
      </c>
      <c r="R33" s="52">
        <v>2.6</v>
      </c>
      <c r="S33" s="52">
        <v>5.8</v>
      </c>
      <c r="T33" s="52">
        <v>10.4</v>
      </c>
      <c r="U33" s="52">
        <v>21.5</v>
      </c>
      <c r="V33" s="52">
        <v>36.799999999999997</v>
      </c>
      <c r="W33" s="52">
        <v>37</v>
      </c>
      <c r="X33" s="52">
        <v>263.89999999999998</v>
      </c>
      <c r="Y33" s="52">
        <v>439.7</v>
      </c>
      <c r="Z33" s="52">
        <v>466.1</v>
      </c>
      <c r="AA33" s="52">
        <v>469.9</v>
      </c>
      <c r="AB33" s="52">
        <v>767.6</v>
      </c>
      <c r="AC33" s="52">
        <v>4248.8</v>
      </c>
      <c r="AD33" s="52">
        <v>751.3</v>
      </c>
      <c r="AE33" s="52">
        <v>748.6</v>
      </c>
      <c r="AF33" s="52">
        <v>746.3</v>
      </c>
      <c r="AG33" s="52">
        <v>2734</v>
      </c>
      <c r="AH33" s="52">
        <v>27579.836184999996</v>
      </c>
      <c r="AI33" s="52">
        <v>418.93018495000001</v>
      </c>
      <c r="AJ33" s="52">
        <v>95.483536049999998</v>
      </c>
      <c r="AK33" s="52">
        <v>7045.73897803</v>
      </c>
      <c r="AL33" s="52">
        <v>3636.2951240299999</v>
      </c>
      <c r="AM33" s="52">
        <v>11736.753485789999</v>
      </c>
      <c r="AN33" s="52">
        <v>3942.6711807700003</v>
      </c>
      <c r="AO33" s="52">
        <v>508.79042320999997</v>
      </c>
      <c r="AP33" s="52">
        <v>1.97463598</v>
      </c>
      <c r="AQ33" s="52">
        <v>11326.79329627</v>
      </c>
      <c r="AR33" s="52">
        <v>5574</v>
      </c>
      <c r="AT33" s="1004"/>
      <c r="AU33" s="987"/>
      <c r="AV33" s="987"/>
      <c r="AW33" s="987"/>
      <c r="AX33" s="987"/>
      <c r="AY33" s="987"/>
      <c r="AZ33" s="987"/>
      <c r="BA33" s="987"/>
      <c r="BB33" s="987"/>
    </row>
    <row r="34" spans="1:54" ht="14.85" customHeight="1">
      <c r="A34" s="1188" t="s">
        <v>167</v>
      </c>
      <c r="B34" s="52">
        <v>0</v>
      </c>
      <c r="C34" s="52"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>
        <v>0</v>
      </c>
      <c r="W34" s="52">
        <v>0</v>
      </c>
      <c r="X34" s="52">
        <v>0</v>
      </c>
      <c r="Y34" s="52">
        <v>0</v>
      </c>
      <c r="Z34" s="52">
        <v>0</v>
      </c>
      <c r="AA34" s="52">
        <v>0</v>
      </c>
      <c r="AB34" s="52">
        <v>0</v>
      </c>
      <c r="AC34" s="52">
        <v>0</v>
      </c>
      <c r="AD34" s="52">
        <v>0</v>
      </c>
      <c r="AE34" s="52">
        <v>0</v>
      </c>
      <c r="AF34" s="52">
        <v>0</v>
      </c>
      <c r="AG34" s="52">
        <v>0</v>
      </c>
      <c r="AH34" s="52">
        <v>26441.727159349997</v>
      </c>
      <c r="AI34" s="52">
        <v>9.6325394399999986</v>
      </c>
      <c r="AJ34" s="52">
        <v>47.931806789999996</v>
      </c>
      <c r="AK34" s="52">
        <v>3187.5404304499998</v>
      </c>
      <c r="AL34" s="52">
        <v>955.95710597000004</v>
      </c>
      <c r="AM34" s="52">
        <v>11429.316566559999</v>
      </c>
      <c r="AN34" s="52">
        <v>3802.3567906900003</v>
      </c>
      <c r="AO34" s="52">
        <v>508.79042320999997</v>
      </c>
      <c r="AP34" s="52">
        <v>0</v>
      </c>
      <c r="AQ34" s="52">
        <v>11326.79329627</v>
      </c>
      <c r="AR34" s="52">
        <v>5574</v>
      </c>
      <c r="AT34" s="1001"/>
      <c r="AU34" s="989"/>
      <c r="AV34" s="989"/>
      <c r="AW34" s="989"/>
      <c r="AX34" s="989"/>
      <c r="AY34" s="989"/>
      <c r="AZ34" s="989"/>
      <c r="BA34" s="989"/>
      <c r="BB34" s="989"/>
    </row>
    <row r="35" spans="1:54" ht="14.85" customHeight="1">
      <c r="A35" s="1188" t="s">
        <v>168</v>
      </c>
      <c r="B35" s="52">
        <v>0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>
        <v>0</v>
      </c>
      <c r="W35" s="52">
        <v>0</v>
      </c>
      <c r="X35" s="52">
        <v>0</v>
      </c>
      <c r="Y35" s="52">
        <v>0</v>
      </c>
      <c r="Z35" s="52">
        <v>0</v>
      </c>
      <c r="AA35" s="52">
        <v>0</v>
      </c>
      <c r="AB35" s="52">
        <v>0</v>
      </c>
      <c r="AC35" s="52">
        <v>0</v>
      </c>
      <c r="AD35" s="52">
        <v>0</v>
      </c>
      <c r="AE35" s="52">
        <v>0</v>
      </c>
      <c r="AF35" s="52">
        <v>0</v>
      </c>
      <c r="AG35" s="52">
        <v>0</v>
      </c>
      <c r="AH35" s="52">
        <v>1138.0096016500001</v>
      </c>
      <c r="AI35" s="52">
        <v>409.29764551</v>
      </c>
      <c r="AJ35" s="52">
        <v>47.551729259999995</v>
      </c>
      <c r="AK35" s="52">
        <v>3858.1985475799997</v>
      </c>
      <c r="AL35" s="52">
        <v>2680.3380180599997</v>
      </c>
      <c r="AM35" s="52">
        <v>307.43691923</v>
      </c>
      <c r="AN35" s="52">
        <v>140.31439008000001</v>
      </c>
      <c r="AO35" s="52">
        <v>0</v>
      </c>
      <c r="AP35" s="52">
        <v>1.97463598</v>
      </c>
      <c r="AQ35" s="55">
        <v>0</v>
      </c>
      <c r="AR35" s="55">
        <v>0</v>
      </c>
      <c r="AT35" s="1002"/>
      <c r="AU35" s="988"/>
      <c r="AV35" s="988"/>
      <c r="AW35" s="988"/>
      <c r="AX35" s="988"/>
      <c r="AY35" s="988"/>
      <c r="AZ35" s="988"/>
      <c r="BA35" s="988"/>
      <c r="BB35" s="988"/>
    </row>
    <row r="36" spans="1:54" ht="14.85" customHeight="1">
      <c r="A36" s="1188" t="s">
        <v>169</v>
      </c>
      <c r="B36" s="52">
        <v>0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>
        <v>0</v>
      </c>
      <c r="W36" s="52">
        <v>0</v>
      </c>
      <c r="X36" s="52">
        <v>0</v>
      </c>
      <c r="Y36" s="52">
        <v>0</v>
      </c>
      <c r="Z36" s="52">
        <v>0</v>
      </c>
      <c r="AA36" s="52">
        <v>0</v>
      </c>
      <c r="AB36" s="52">
        <v>0</v>
      </c>
      <c r="AC36" s="52">
        <v>0</v>
      </c>
      <c r="AD36" s="52">
        <v>0</v>
      </c>
      <c r="AE36" s="52">
        <v>0</v>
      </c>
      <c r="AF36" s="52">
        <v>0</v>
      </c>
      <c r="AG36" s="52">
        <v>0</v>
      </c>
      <c r="AH36" s="52">
        <v>0</v>
      </c>
      <c r="AI36" s="52">
        <v>0</v>
      </c>
      <c r="AJ36" s="52">
        <v>0</v>
      </c>
      <c r="AK36" s="52">
        <v>0</v>
      </c>
      <c r="AL36" s="52">
        <v>0</v>
      </c>
      <c r="AM36" s="52">
        <v>0</v>
      </c>
      <c r="AN36" s="52">
        <v>0</v>
      </c>
      <c r="AO36" s="52">
        <v>0</v>
      </c>
      <c r="AP36" s="52">
        <v>0</v>
      </c>
      <c r="AQ36" s="55">
        <v>0</v>
      </c>
      <c r="AR36" s="55">
        <v>0</v>
      </c>
      <c r="AT36" s="1002"/>
      <c r="AU36" s="988"/>
      <c r="AV36" s="988"/>
      <c r="AW36" s="988"/>
      <c r="AX36" s="988"/>
      <c r="AY36" s="988"/>
      <c r="AZ36" s="988"/>
      <c r="BA36" s="988"/>
      <c r="BB36" s="988"/>
    </row>
    <row r="37" spans="1:54" ht="14.85" customHeight="1">
      <c r="A37" s="1188" t="s">
        <v>170</v>
      </c>
      <c r="B37" s="52">
        <v>0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  <c r="W37" s="52">
        <v>0</v>
      </c>
      <c r="X37" s="52">
        <v>0</v>
      </c>
      <c r="Y37" s="52">
        <v>0</v>
      </c>
      <c r="Z37" s="52">
        <v>0</v>
      </c>
      <c r="AA37" s="52">
        <v>0</v>
      </c>
      <c r="AB37" s="52">
        <v>0</v>
      </c>
      <c r="AC37" s="52">
        <v>0</v>
      </c>
      <c r="AD37" s="52">
        <v>0</v>
      </c>
      <c r="AE37" s="52">
        <v>0</v>
      </c>
      <c r="AF37" s="52">
        <v>0</v>
      </c>
      <c r="AG37" s="52">
        <v>0</v>
      </c>
      <c r="AH37" s="52">
        <v>9.9423999999999998E-2</v>
      </c>
      <c r="AI37" s="52">
        <v>0</v>
      </c>
      <c r="AJ37" s="52">
        <v>0</v>
      </c>
      <c r="AK37" s="52">
        <v>0</v>
      </c>
      <c r="AL37" s="52">
        <v>0</v>
      </c>
      <c r="AM37" s="52">
        <v>0</v>
      </c>
      <c r="AN37" s="52">
        <v>0</v>
      </c>
      <c r="AO37" s="52">
        <v>0</v>
      </c>
      <c r="AP37" s="52">
        <v>0</v>
      </c>
      <c r="AQ37" s="52">
        <v>0</v>
      </c>
      <c r="AR37" s="52">
        <v>0</v>
      </c>
      <c r="AT37" s="1002"/>
      <c r="AU37" s="988"/>
      <c r="AV37" s="988"/>
      <c r="AW37" s="988"/>
      <c r="AX37" s="988"/>
      <c r="AY37" s="988"/>
      <c r="AZ37" s="988"/>
      <c r="BA37" s="988"/>
      <c r="BB37" s="988"/>
    </row>
    <row r="38" spans="1:54" ht="14.85" customHeight="1">
      <c r="A38" s="1187" t="s">
        <v>171</v>
      </c>
      <c r="B38" s="52">
        <v>0</v>
      </c>
      <c r="C38" s="52"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  <c r="W38" s="52">
        <v>0</v>
      </c>
      <c r="X38" s="52">
        <v>0</v>
      </c>
      <c r="Y38" s="52">
        <v>0</v>
      </c>
      <c r="Z38" s="52">
        <v>0</v>
      </c>
      <c r="AA38" s="52">
        <v>0</v>
      </c>
      <c r="AB38" s="52">
        <v>0</v>
      </c>
      <c r="AC38" s="52">
        <v>0</v>
      </c>
      <c r="AD38" s="52">
        <v>0</v>
      </c>
      <c r="AE38" s="52">
        <v>0</v>
      </c>
      <c r="AF38" s="52">
        <v>0</v>
      </c>
      <c r="AG38" s="52">
        <v>0</v>
      </c>
      <c r="AH38" s="52">
        <v>0</v>
      </c>
      <c r="AI38" s="52">
        <v>0</v>
      </c>
      <c r="AJ38" s="52">
        <v>1.7806900000000001E-3</v>
      </c>
      <c r="AK38" s="52">
        <v>1.86425E-3</v>
      </c>
      <c r="AL38" s="52">
        <v>1.4454100000000001E-3</v>
      </c>
      <c r="AM38" s="52">
        <v>1.3837000000000001E-3</v>
      </c>
      <c r="AN38" s="52">
        <v>3.5037000000000002E-4</v>
      </c>
      <c r="AO38" s="52">
        <v>1.3423299999999999E-3</v>
      </c>
      <c r="AP38" s="52">
        <v>1.22284E-3</v>
      </c>
      <c r="AQ38" s="52">
        <v>1.3628199999999998E-3</v>
      </c>
      <c r="AR38" s="52">
        <v>0</v>
      </c>
      <c r="AT38" s="1002"/>
      <c r="AU38" s="988"/>
      <c r="AV38" s="988"/>
      <c r="AW38" s="988"/>
      <c r="AX38" s="988"/>
      <c r="AY38" s="988"/>
      <c r="AZ38" s="988"/>
      <c r="BA38" s="988"/>
      <c r="BB38" s="988"/>
    </row>
    <row r="39" spans="1:54" ht="14.85" customHeight="1">
      <c r="A39" s="1188" t="s">
        <v>172</v>
      </c>
      <c r="B39" s="52">
        <v>0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  <c r="W39" s="52">
        <v>0</v>
      </c>
      <c r="X39" s="52">
        <v>0</v>
      </c>
      <c r="Y39" s="52">
        <v>0</v>
      </c>
      <c r="Z39" s="52">
        <v>0</v>
      </c>
      <c r="AA39" s="52">
        <v>0</v>
      </c>
      <c r="AB39" s="52">
        <v>0</v>
      </c>
      <c r="AC39" s="52">
        <v>0</v>
      </c>
      <c r="AD39" s="52">
        <v>0</v>
      </c>
      <c r="AE39" s="52">
        <v>0</v>
      </c>
      <c r="AF39" s="52">
        <v>0</v>
      </c>
      <c r="AG39" s="52">
        <v>0</v>
      </c>
      <c r="AH39" s="52">
        <v>0</v>
      </c>
      <c r="AI39" s="52">
        <v>0</v>
      </c>
      <c r="AJ39" s="52">
        <v>1.7806900000000001E-3</v>
      </c>
      <c r="AK39" s="52">
        <v>1.86425E-3</v>
      </c>
      <c r="AL39" s="52">
        <v>1.4454100000000001E-3</v>
      </c>
      <c r="AM39" s="52">
        <v>1.3837000000000001E-3</v>
      </c>
      <c r="AN39" s="52">
        <v>3.5037000000000002E-4</v>
      </c>
      <c r="AO39" s="52">
        <v>1.3423299999999999E-3</v>
      </c>
      <c r="AP39" s="52">
        <v>1.22284E-3</v>
      </c>
      <c r="AQ39" s="52">
        <v>1.3628199999999998E-3</v>
      </c>
      <c r="AR39" s="52">
        <v>0</v>
      </c>
      <c r="AT39" s="1001"/>
      <c r="AU39" s="988"/>
      <c r="AV39" s="988"/>
      <c r="AW39" s="988"/>
      <c r="AX39" s="988"/>
      <c r="AY39" s="988"/>
      <c r="AZ39" s="988"/>
      <c r="BA39" s="988"/>
      <c r="BB39" s="988"/>
    </row>
    <row r="40" spans="1:54" ht="14.85" customHeight="1">
      <c r="A40" s="1187" t="s">
        <v>173</v>
      </c>
      <c r="B40" s="52">
        <v>0</v>
      </c>
      <c r="C40" s="52">
        <v>4.2000000000000003E-2</v>
      </c>
      <c r="D40" s="52">
        <v>3.5999999999999997E-2</v>
      </c>
      <c r="E40" s="52">
        <v>0.374</v>
      </c>
      <c r="F40" s="52">
        <v>0.36</v>
      </c>
      <c r="G40" s="52">
        <v>0.376</v>
      </c>
      <c r="H40" s="52">
        <v>0.496</v>
      </c>
      <c r="I40" s="52">
        <v>0.51</v>
      </c>
      <c r="J40" s="52">
        <v>7.6920000000000002</v>
      </c>
      <c r="K40" s="52">
        <v>5.274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  <c r="W40" s="52">
        <v>0</v>
      </c>
      <c r="X40" s="52">
        <v>0</v>
      </c>
      <c r="Y40" s="52">
        <v>0</v>
      </c>
      <c r="Z40" s="52">
        <v>0</v>
      </c>
      <c r="AA40" s="52">
        <v>0</v>
      </c>
      <c r="AB40" s="52">
        <v>0</v>
      </c>
      <c r="AC40" s="52">
        <v>0</v>
      </c>
      <c r="AD40" s="52">
        <v>0</v>
      </c>
      <c r="AE40" s="52">
        <v>0</v>
      </c>
      <c r="AF40" s="52">
        <v>0</v>
      </c>
      <c r="AG40" s="52">
        <v>0</v>
      </c>
      <c r="AH40" s="52">
        <v>5571.6455924399997</v>
      </c>
      <c r="AI40" s="52">
        <v>526.04190440000002</v>
      </c>
      <c r="AJ40" s="52">
        <v>91.69579306</v>
      </c>
      <c r="AK40" s="52">
        <v>14.563227769999999</v>
      </c>
      <c r="AL40" s="52">
        <v>14.563227769999999</v>
      </c>
      <c r="AM40" s="52">
        <v>14.563225789999999</v>
      </c>
      <c r="AN40" s="52">
        <v>14.563225789999999</v>
      </c>
      <c r="AO40" s="52">
        <v>58.551872420000002</v>
      </c>
      <c r="AP40" s="52">
        <v>60.928711549999996</v>
      </c>
      <c r="AQ40" s="52">
        <v>67.37362641</v>
      </c>
      <c r="AR40" s="52">
        <v>1.1000000000000001</v>
      </c>
      <c r="AT40" s="1002"/>
      <c r="AU40" s="988"/>
      <c r="AV40" s="988"/>
      <c r="AW40" s="988"/>
      <c r="AX40" s="988"/>
      <c r="AY40" s="988"/>
      <c r="AZ40" s="988"/>
      <c r="BA40" s="988"/>
      <c r="BB40" s="988"/>
    </row>
    <row r="41" spans="1:54" s="57" customFormat="1" ht="14.85" customHeight="1">
      <c r="A41" s="1187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T41" s="1008"/>
      <c r="AU41" s="988"/>
      <c r="AV41" s="988"/>
      <c r="AW41" s="988"/>
      <c r="AX41" s="988"/>
      <c r="AY41" s="988"/>
      <c r="AZ41" s="988"/>
      <c r="BA41" s="988"/>
      <c r="BB41" s="988"/>
    </row>
    <row r="42" spans="1:54" s="57" customFormat="1" ht="14.85" customHeight="1">
      <c r="A42" s="1187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T42" s="1008"/>
      <c r="AU42" s="988"/>
      <c r="AV42" s="988"/>
      <c r="AW42" s="988"/>
      <c r="AX42" s="988"/>
      <c r="AY42" s="988"/>
      <c r="AZ42" s="988"/>
      <c r="BA42" s="988"/>
      <c r="BB42" s="988"/>
    </row>
    <row r="43" spans="1:54" s="57" customFormat="1" ht="14.85" customHeight="1">
      <c r="A43" s="1187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T43" s="1001"/>
      <c r="AU43" s="989"/>
      <c r="AV43" s="989"/>
      <c r="AW43" s="989"/>
      <c r="AX43" s="989"/>
      <c r="AY43" s="989"/>
      <c r="AZ43" s="989"/>
      <c r="BA43" s="989"/>
      <c r="BB43" s="989"/>
    </row>
    <row r="44" spans="1:54" ht="14.85" customHeight="1">
      <c r="A44" s="1187" t="s">
        <v>176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  <c r="R44" s="49">
        <v>0</v>
      </c>
      <c r="S44" s="49">
        <v>0</v>
      </c>
      <c r="T44" s="49">
        <v>0</v>
      </c>
      <c r="U44" s="49">
        <v>0</v>
      </c>
      <c r="V44" s="49">
        <v>0</v>
      </c>
      <c r="W44" s="49">
        <v>0</v>
      </c>
      <c r="X44" s="49">
        <v>0</v>
      </c>
      <c r="Y44" s="49">
        <v>0</v>
      </c>
      <c r="Z44" s="49">
        <v>0</v>
      </c>
      <c r="AA44" s="49">
        <v>0</v>
      </c>
      <c r="AB44" s="49">
        <v>0</v>
      </c>
      <c r="AC44" s="49">
        <v>0</v>
      </c>
      <c r="AD44" s="49">
        <v>0</v>
      </c>
      <c r="AE44" s="49">
        <v>0</v>
      </c>
      <c r="AF44" s="49">
        <v>0</v>
      </c>
      <c r="AG44" s="49">
        <v>0</v>
      </c>
      <c r="AH44" s="49">
        <v>25652.179648229998</v>
      </c>
      <c r="AI44" s="49">
        <v>54610.928600530002</v>
      </c>
      <c r="AJ44" s="49">
        <v>60230.322867120005</v>
      </c>
      <c r="AK44" s="49">
        <v>46558.123705769998</v>
      </c>
      <c r="AL44" s="49">
        <v>43671.595797440001</v>
      </c>
      <c r="AM44" s="49">
        <v>38880.84310292</v>
      </c>
      <c r="AN44" s="49">
        <v>31727.733227820001</v>
      </c>
      <c r="AO44" s="49">
        <v>16303.693780580001</v>
      </c>
      <c r="AP44" s="49">
        <v>120280.97934191</v>
      </c>
      <c r="AQ44" s="49">
        <v>110546.14303501</v>
      </c>
      <c r="AR44" s="49">
        <v>104982</v>
      </c>
      <c r="AT44" s="1003"/>
      <c r="AU44" s="988"/>
      <c r="AV44" s="988"/>
      <c r="AW44" s="988"/>
      <c r="AX44" s="988"/>
      <c r="AY44" s="988"/>
      <c r="AZ44" s="988"/>
      <c r="BA44" s="988"/>
      <c r="BB44" s="988"/>
    </row>
    <row r="45" spans="1:54" ht="14.85" customHeight="1">
      <c r="A45" s="1187" t="s">
        <v>177</v>
      </c>
      <c r="B45" s="52">
        <v>0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  <c r="W45" s="52">
        <v>0</v>
      </c>
      <c r="X45" s="52">
        <v>0</v>
      </c>
      <c r="Y45" s="52">
        <v>0</v>
      </c>
      <c r="Z45" s="52">
        <v>0</v>
      </c>
      <c r="AA45" s="52">
        <v>0</v>
      </c>
      <c r="AB45" s="52">
        <v>0</v>
      </c>
      <c r="AC45" s="52">
        <v>0</v>
      </c>
      <c r="AD45" s="52">
        <v>0</v>
      </c>
      <c r="AE45" s="52">
        <v>0</v>
      </c>
      <c r="AF45" s="52">
        <v>0</v>
      </c>
      <c r="AG45" s="52">
        <v>0</v>
      </c>
      <c r="AH45" s="52">
        <v>25652.179648229998</v>
      </c>
      <c r="AI45" s="52">
        <v>54610.928600530002</v>
      </c>
      <c r="AJ45" s="52">
        <v>60230.322867120005</v>
      </c>
      <c r="AK45" s="52">
        <v>46558.123705769998</v>
      </c>
      <c r="AL45" s="52">
        <v>43671.595797440001</v>
      </c>
      <c r="AM45" s="52">
        <v>38880.84310292</v>
      </c>
      <c r="AN45" s="52">
        <v>31727.733227820001</v>
      </c>
      <c r="AO45" s="52">
        <v>16303.693780580001</v>
      </c>
      <c r="AP45" s="52">
        <v>120280.97934191</v>
      </c>
      <c r="AQ45" s="52">
        <v>110546.14303501</v>
      </c>
      <c r="AR45" s="52">
        <v>104982</v>
      </c>
      <c r="AT45" s="1003"/>
      <c r="AU45" s="988"/>
      <c r="AV45" s="988"/>
      <c r="AW45" s="988"/>
      <c r="AX45" s="988"/>
      <c r="AY45" s="988"/>
      <c r="AZ45" s="988"/>
      <c r="BA45" s="988"/>
      <c r="BB45" s="988"/>
    </row>
    <row r="46" spans="1:54" ht="14.85" customHeight="1">
      <c r="A46" s="1188" t="s">
        <v>178</v>
      </c>
      <c r="B46" s="52">
        <v>0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  <c r="W46" s="52">
        <v>0</v>
      </c>
      <c r="X46" s="52">
        <v>0</v>
      </c>
      <c r="Y46" s="52">
        <v>0</v>
      </c>
      <c r="Z46" s="52">
        <v>0</v>
      </c>
      <c r="AA46" s="52">
        <v>0</v>
      </c>
      <c r="AB46" s="52">
        <v>0</v>
      </c>
      <c r="AC46" s="52">
        <v>0</v>
      </c>
      <c r="AD46" s="52">
        <v>0</v>
      </c>
      <c r="AE46" s="52">
        <v>0</v>
      </c>
      <c r="AF46" s="52">
        <v>0</v>
      </c>
      <c r="AG46" s="52">
        <v>0</v>
      </c>
      <c r="AH46" s="52">
        <v>25652.179648229998</v>
      </c>
      <c r="AI46" s="52">
        <v>54610.928600530002</v>
      </c>
      <c r="AJ46" s="52">
        <v>60230.322867120005</v>
      </c>
      <c r="AK46" s="52">
        <v>46558.123705769998</v>
      </c>
      <c r="AL46" s="52">
        <v>43671.595797440001</v>
      </c>
      <c r="AM46" s="52">
        <v>38880.84310292</v>
      </c>
      <c r="AN46" s="52">
        <v>31727.733227820001</v>
      </c>
      <c r="AO46" s="52">
        <v>16303.693780580001</v>
      </c>
      <c r="AP46" s="52">
        <v>120280.97934191</v>
      </c>
      <c r="AQ46" s="52">
        <v>110546.14303501</v>
      </c>
      <c r="AR46" s="52">
        <v>104982</v>
      </c>
      <c r="AT46" s="1004"/>
      <c r="AU46" s="987"/>
      <c r="AV46" s="987"/>
      <c r="AW46" s="987"/>
      <c r="AX46" s="987"/>
      <c r="AY46" s="987"/>
      <c r="AZ46" s="987"/>
      <c r="BA46" s="987"/>
      <c r="BB46" s="987"/>
    </row>
    <row r="47" spans="1:54" s="57" customFormat="1" ht="14.85" customHeight="1">
      <c r="A47" s="1187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66"/>
      <c r="AJ47" s="66"/>
      <c r="AK47" s="66"/>
      <c r="AL47" s="66"/>
      <c r="AM47" s="66"/>
      <c r="AN47" s="52"/>
      <c r="AO47" s="52"/>
      <c r="AP47" s="52"/>
      <c r="AQ47" s="52"/>
      <c r="AR47" s="52"/>
      <c r="AT47" s="997"/>
      <c r="AU47" s="989"/>
      <c r="AV47" s="989"/>
      <c r="AW47" s="989"/>
      <c r="AX47" s="989"/>
      <c r="AY47" s="989"/>
      <c r="AZ47" s="989"/>
      <c r="BA47" s="989"/>
      <c r="BB47" s="989"/>
    </row>
    <row r="48" spans="1:54" ht="14.85" customHeight="1">
      <c r="A48" s="1187" t="s">
        <v>179</v>
      </c>
      <c r="B48" s="49">
        <v>2.1179999999999999</v>
      </c>
      <c r="C48" s="49">
        <v>2.3079999999999998</v>
      </c>
      <c r="D48" s="49">
        <v>1.1599999999999999</v>
      </c>
      <c r="E48" s="49">
        <v>1.556</v>
      </c>
      <c r="F48" s="49">
        <v>1.4079999999999999</v>
      </c>
      <c r="G48" s="49">
        <v>1.32</v>
      </c>
      <c r="H48" s="49">
        <v>1.3380000000000001</v>
      </c>
      <c r="I48" s="49">
        <v>1.524</v>
      </c>
      <c r="J48" s="49">
        <v>2.2759999999999998</v>
      </c>
      <c r="K48" s="49">
        <v>4.2039999999999997</v>
      </c>
      <c r="L48" s="49">
        <v>3.4</v>
      </c>
      <c r="M48" s="49">
        <v>4.5999999999999996</v>
      </c>
      <c r="N48" s="49">
        <v>10</v>
      </c>
      <c r="O48" s="49">
        <v>9.3000000000000007</v>
      </c>
      <c r="P48" s="49">
        <v>2087.9</v>
      </c>
      <c r="Q48" s="49">
        <v>1595.1</v>
      </c>
      <c r="R48" s="49">
        <v>861.3</v>
      </c>
      <c r="S48" s="49">
        <v>404.5</v>
      </c>
      <c r="T48" s="49">
        <v>582.1</v>
      </c>
      <c r="U48" s="49">
        <v>1438.9</v>
      </c>
      <c r="V48" s="49">
        <v>1874.6</v>
      </c>
      <c r="W48" s="49">
        <v>1442.3</v>
      </c>
      <c r="X48" s="49">
        <v>559.29999999999995</v>
      </c>
      <c r="Y48" s="49">
        <v>1325.8</v>
      </c>
      <c r="Z48" s="49">
        <v>1642.2</v>
      </c>
      <c r="AA48" s="49">
        <v>2663.3</v>
      </c>
      <c r="AB48" s="49">
        <v>2820.4</v>
      </c>
      <c r="AC48" s="49">
        <v>4887</v>
      </c>
      <c r="AD48" s="49">
        <v>6302.6</v>
      </c>
      <c r="AE48" s="49">
        <v>24820.9</v>
      </c>
      <c r="AF48" s="49">
        <v>35170.400000000001</v>
      </c>
      <c r="AG48" s="49">
        <v>50962.7</v>
      </c>
      <c r="AH48" s="49">
        <v>54283.565610910002</v>
      </c>
      <c r="AI48" s="49">
        <v>63477.727445800003</v>
      </c>
      <c r="AJ48" s="49">
        <v>66739.597915099992</v>
      </c>
      <c r="AK48" s="49">
        <v>194599.34954531002</v>
      </c>
      <c r="AL48" s="49">
        <v>253753.74035034998</v>
      </c>
      <c r="AM48" s="49">
        <v>394739.56292501005</v>
      </c>
      <c r="AN48" s="49">
        <v>362429.11678619002</v>
      </c>
      <c r="AO48" s="49">
        <v>516967.06775056996</v>
      </c>
      <c r="AP48" s="49">
        <v>856006.57716379</v>
      </c>
      <c r="AQ48" s="49">
        <v>924519.99283498002</v>
      </c>
      <c r="AR48" s="49">
        <v>573700</v>
      </c>
      <c r="AT48" s="996"/>
      <c r="AU48" s="988"/>
      <c r="AV48" s="988"/>
      <c r="AW48" s="988"/>
      <c r="AX48" s="988"/>
      <c r="AY48" s="988"/>
      <c r="AZ48" s="988"/>
      <c r="BA48" s="988"/>
      <c r="BB48" s="988"/>
    </row>
    <row r="49" spans="1:54" ht="14.85" customHeight="1">
      <c r="A49" s="1187" t="s">
        <v>180</v>
      </c>
      <c r="B49" s="52">
        <v>2.1179999999999999</v>
      </c>
      <c r="C49" s="52">
        <v>2.3079999999999998</v>
      </c>
      <c r="D49" s="52">
        <v>1.1599999999999999</v>
      </c>
      <c r="E49" s="52">
        <v>1.556</v>
      </c>
      <c r="F49" s="52">
        <v>1.4079999999999999</v>
      </c>
      <c r="G49" s="52">
        <v>1.32</v>
      </c>
      <c r="H49" s="52">
        <v>1.3380000000000001</v>
      </c>
      <c r="I49" s="52">
        <v>1.524</v>
      </c>
      <c r="J49" s="52">
        <v>2.2759999999999998</v>
      </c>
      <c r="K49" s="52">
        <v>4.2039999999999997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  <c r="W49" s="52">
        <v>0</v>
      </c>
      <c r="X49" s="52">
        <v>0</v>
      </c>
      <c r="Y49" s="52">
        <v>0</v>
      </c>
      <c r="Z49" s="52">
        <v>0</v>
      </c>
      <c r="AA49" s="52">
        <v>0</v>
      </c>
      <c r="AB49" s="52">
        <v>0</v>
      </c>
      <c r="AC49" s="52">
        <v>0</v>
      </c>
      <c r="AD49" s="52">
        <v>0</v>
      </c>
      <c r="AE49" s="52">
        <v>0</v>
      </c>
      <c r="AF49" s="52">
        <v>0</v>
      </c>
      <c r="AG49" s="52">
        <v>0</v>
      </c>
      <c r="AH49" s="52">
        <v>31511.18127035</v>
      </c>
      <c r="AI49" s="52">
        <v>39236.605780379999</v>
      </c>
      <c r="AJ49" s="52">
        <v>45188.614686779998</v>
      </c>
      <c r="AK49" s="52">
        <v>175993.15333875001</v>
      </c>
      <c r="AL49" s="52">
        <v>214602.34896706999</v>
      </c>
      <c r="AM49" s="52">
        <v>273744.28111773002</v>
      </c>
      <c r="AN49" s="52">
        <v>207259.39295328001</v>
      </c>
      <c r="AO49" s="52">
        <v>467817.65918980999</v>
      </c>
      <c r="AP49" s="52">
        <v>706898.38701323001</v>
      </c>
      <c r="AQ49" s="52">
        <v>660952.75104801997</v>
      </c>
      <c r="AR49" s="52">
        <v>425353.3</v>
      </c>
      <c r="AT49" s="1003"/>
      <c r="AU49" s="988"/>
      <c r="AV49" s="988"/>
      <c r="AW49" s="988"/>
      <c r="AX49" s="988"/>
      <c r="AY49" s="988"/>
      <c r="AZ49" s="988"/>
      <c r="BA49" s="988"/>
      <c r="BB49" s="988"/>
    </row>
    <row r="50" spans="1:54" ht="14.85" customHeight="1">
      <c r="A50" s="1188" t="s">
        <v>181</v>
      </c>
      <c r="B50" s="52">
        <v>0</v>
      </c>
      <c r="C50" s="52">
        <v>0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  <c r="W50" s="52">
        <v>0</v>
      </c>
      <c r="X50" s="52">
        <v>0</v>
      </c>
      <c r="Y50" s="52">
        <v>0</v>
      </c>
      <c r="Z50" s="52">
        <v>0</v>
      </c>
      <c r="AA50" s="52">
        <v>0</v>
      </c>
      <c r="AB50" s="52">
        <v>0</v>
      </c>
      <c r="AC50" s="52">
        <v>0</v>
      </c>
      <c r="AD50" s="52">
        <v>0</v>
      </c>
      <c r="AE50" s="52">
        <v>0</v>
      </c>
      <c r="AF50" s="52">
        <v>0</v>
      </c>
      <c r="AG50" s="52">
        <v>0</v>
      </c>
      <c r="AH50" s="52">
        <v>2.1570000000000002E-5</v>
      </c>
      <c r="AI50" s="52">
        <v>1.1570000000000001E-5</v>
      </c>
      <c r="AJ50" s="52">
        <v>2.0088699999999998E-3</v>
      </c>
      <c r="AK50" s="52">
        <v>2.2579999999999997E-5</v>
      </c>
      <c r="AL50" s="52">
        <v>2.5030000000000003E-5</v>
      </c>
      <c r="AM50" s="52">
        <v>2094.0492971799999</v>
      </c>
      <c r="AN50" s="52">
        <v>2394.0492890800001</v>
      </c>
      <c r="AO50" s="52">
        <v>2094.0492945400001</v>
      </c>
      <c r="AP50" s="52">
        <v>14122.7160785</v>
      </c>
      <c r="AQ50" s="52">
        <v>37696.660659250003</v>
      </c>
      <c r="AR50" s="52">
        <v>800</v>
      </c>
      <c r="AT50" s="1004"/>
      <c r="AU50" s="987"/>
      <c r="AV50" s="987"/>
      <c r="AW50" s="987"/>
      <c r="AX50" s="987"/>
      <c r="AY50" s="987"/>
      <c r="AZ50" s="987"/>
      <c r="BA50" s="987"/>
      <c r="BB50" s="987"/>
    </row>
    <row r="51" spans="1:54" ht="14.85" customHeight="1">
      <c r="A51" s="1188" t="s">
        <v>182</v>
      </c>
      <c r="B51" s="52">
        <v>0</v>
      </c>
      <c r="C51" s="52">
        <v>0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  <c r="W51" s="52">
        <v>0</v>
      </c>
      <c r="X51" s="52">
        <v>0</v>
      </c>
      <c r="Y51" s="52">
        <v>0</v>
      </c>
      <c r="Z51" s="52">
        <v>0</v>
      </c>
      <c r="AA51" s="52">
        <v>0</v>
      </c>
      <c r="AB51" s="52">
        <v>0</v>
      </c>
      <c r="AC51" s="52">
        <v>0</v>
      </c>
      <c r="AD51" s="52">
        <v>0</v>
      </c>
      <c r="AE51" s="52">
        <v>0</v>
      </c>
      <c r="AF51" s="52">
        <v>0</v>
      </c>
      <c r="AG51" s="52">
        <v>0</v>
      </c>
      <c r="AH51" s="52">
        <v>7.63426224</v>
      </c>
      <c r="AI51" s="52">
        <v>5.9963382800000007</v>
      </c>
      <c r="AJ51" s="52">
        <v>1.6783091299999999</v>
      </c>
      <c r="AK51" s="52">
        <v>6.6040060199999999</v>
      </c>
      <c r="AL51" s="52">
        <v>6.4425579199999996</v>
      </c>
      <c r="AM51" s="52">
        <v>4.8489474000000001</v>
      </c>
      <c r="AN51" s="52">
        <v>8.0386591999999997</v>
      </c>
      <c r="AO51" s="52">
        <v>47.691412549999995</v>
      </c>
      <c r="AP51" s="52">
        <v>22.56081365</v>
      </c>
      <c r="AQ51" s="55">
        <v>26.736554769999998</v>
      </c>
      <c r="AR51" s="55">
        <v>0</v>
      </c>
      <c r="AT51" s="1009"/>
      <c r="AU51" s="988"/>
      <c r="AV51" s="988"/>
      <c r="AW51" s="988"/>
      <c r="AX51" s="988"/>
      <c r="AY51" s="988"/>
      <c r="AZ51" s="988"/>
      <c r="BA51" s="988"/>
      <c r="BB51" s="988"/>
    </row>
    <row r="52" spans="1:54" ht="14.85" customHeight="1">
      <c r="A52" s="1188" t="s">
        <v>183</v>
      </c>
      <c r="B52" s="52">
        <v>0</v>
      </c>
      <c r="C52" s="52"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>
        <v>0</v>
      </c>
      <c r="W52" s="52">
        <v>0</v>
      </c>
      <c r="X52" s="52">
        <v>0</v>
      </c>
      <c r="Y52" s="52">
        <v>0</v>
      </c>
      <c r="Z52" s="52">
        <v>0</v>
      </c>
      <c r="AA52" s="52">
        <v>0</v>
      </c>
      <c r="AB52" s="52">
        <v>0</v>
      </c>
      <c r="AC52" s="52">
        <v>0</v>
      </c>
      <c r="AD52" s="52">
        <v>0</v>
      </c>
      <c r="AE52" s="52">
        <v>0</v>
      </c>
      <c r="AF52" s="52">
        <v>0</v>
      </c>
      <c r="AG52" s="52">
        <v>0</v>
      </c>
      <c r="AH52" s="52">
        <v>0</v>
      </c>
      <c r="AI52" s="52">
        <v>0</v>
      </c>
      <c r="AJ52" s="52">
        <v>0</v>
      </c>
      <c r="AK52" s="52">
        <v>0</v>
      </c>
      <c r="AL52" s="52">
        <v>0</v>
      </c>
      <c r="AM52" s="52">
        <v>0</v>
      </c>
      <c r="AN52" s="52">
        <v>0</v>
      </c>
      <c r="AO52" s="52">
        <v>0</v>
      </c>
      <c r="AP52" s="52">
        <v>0</v>
      </c>
      <c r="AQ52" s="52">
        <v>0</v>
      </c>
      <c r="AR52" s="52">
        <v>0</v>
      </c>
      <c r="AT52" s="1009"/>
      <c r="AU52" s="988"/>
      <c r="AV52" s="988"/>
      <c r="AW52" s="988"/>
      <c r="AX52" s="988"/>
      <c r="AY52" s="988"/>
      <c r="AZ52" s="988"/>
      <c r="BA52" s="988"/>
      <c r="BB52" s="988"/>
    </row>
    <row r="53" spans="1:54" ht="14.85" customHeight="1">
      <c r="A53" s="1187" t="s">
        <v>184</v>
      </c>
      <c r="B53" s="52">
        <v>0</v>
      </c>
      <c r="C53" s="52">
        <v>0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  <c r="W53" s="52">
        <v>0</v>
      </c>
      <c r="X53" s="52">
        <v>0</v>
      </c>
      <c r="Y53" s="52">
        <v>0</v>
      </c>
      <c r="Z53" s="52">
        <v>0</v>
      </c>
      <c r="AA53" s="52">
        <v>0</v>
      </c>
      <c r="AB53" s="52">
        <v>0</v>
      </c>
      <c r="AC53" s="52">
        <v>0</v>
      </c>
      <c r="AD53" s="52">
        <v>0</v>
      </c>
      <c r="AE53" s="52">
        <v>0</v>
      </c>
      <c r="AF53" s="52">
        <v>0</v>
      </c>
      <c r="AG53" s="52">
        <v>0</v>
      </c>
      <c r="AH53" s="52">
        <v>12798.650056750001</v>
      </c>
      <c r="AI53" s="52">
        <v>9935.6253155699997</v>
      </c>
      <c r="AJ53" s="52">
        <v>5877.1029103199999</v>
      </c>
      <c r="AK53" s="52">
        <v>3874.39217796</v>
      </c>
      <c r="AL53" s="52">
        <v>6722.0488003299997</v>
      </c>
      <c r="AM53" s="52">
        <v>785.68356270000004</v>
      </c>
      <c r="AN53" s="52">
        <v>3259.63588463</v>
      </c>
      <c r="AO53" s="52">
        <v>1102.3678536700002</v>
      </c>
      <c r="AP53" s="52">
        <v>1734.91325841</v>
      </c>
      <c r="AQ53" s="52">
        <v>1376.7445729400001</v>
      </c>
      <c r="AR53" s="52">
        <v>148.19999999999999</v>
      </c>
      <c r="AT53" s="1009"/>
      <c r="AU53" s="988"/>
      <c r="AV53" s="988"/>
      <c r="AW53" s="988"/>
      <c r="AX53" s="988"/>
      <c r="AY53" s="988"/>
      <c r="AZ53" s="988"/>
      <c r="BA53" s="988"/>
      <c r="BB53" s="988"/>
    </row>
    <row r="54" spans="1:54" ht="14.85" customHeight="1">
      <c r="A54" s="1187" t="s">
        <v>185</v>
      </c>
      <c r="B54" s="52">
        <v>0</v>
      </c>
      <c r="C54" s="52"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  <c r="W54" s="52">
        <v>0</v>
      </c>
      <c r="X54" s="52">
        <v>0</v>
      </c>
      <c r="Y54" s="52">
        <v>0</v>
      </c>
      <c r="Z54" s="52">
        <v>0</v>
      </c>
      <c r="AA54" s="52">
        <v>0</v>
      </c>
      <c r="AB54" s="52">
        <v>0</v>
      </c>
      <c r="AC54" s="52">
        <v>0</v>
      </c>
      <c r="AD54" s="52">
        <v>0</v>
      </c>
      <c r="AE54" s="52">
        <v>0</v>
      </c>
      <c r="AF54" s="52">
        <v>0</v>
      </c>
      <c r="AG54" s="52">
        <v>0</v>
      </c>
      <c r="AH54" s="52">
        <v>9966.1</v>
      </c>
      <c r="AI54" s="52">
        <v>14299.5</v>
      </c>
      <c r="AJ54" s="52">
        <v>15672.2</v>
      </c>
      <c r="AK54" s="52">
        <v>14725.2</v>
      </c>
      <c r="AL54" s="52">
        <v>32422.9</v>
      </c>
      <c r="AM54" s="52">
        <v>118110.7</v>
      </c>
      <c r="AN54" s="52">
        <v>149508</v>
      </c>
      <c r="AO54" s="52">
        <v>45905.3</v>
      </c>
      <c r="AP54" s="52">
        <v>133228</v>
      </c>
      <c r="AQ54" s="52">
        <v>224467.1</v>
      </c>
      <c r="AR54" s="52">
        <v>147398.5</v>
      </c>
      <c r="AT54" s="1009"/>
      <c r="AU54" s="988"/>
      <c r="AV54" s="988"/>
      <c r="AW54" s="988"/>
      <c r="AX54" s="988"/>
      <c r="AY54" s="988"/>
      <c r="AZ54" s="988"/>
      <c r="BA54" s="988"/>
      <c r="BB54" s="988"/>
    </row>
    <row r="55" spans="1:54" s="57" customFormat="1" ht="14.85" customHeight="1">
      <c r="A55" s="1187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T55" s="1010"/>
      <c r="AU55" s="989"/>
      <c r="AV55" s="989"/>
      <c r="AW55" s="989"/>
      <c r="AX55" s="989"/>
      <c r="AY55" s="989"/>
      <c r="AZ55" s="989"/>
      <c r="BA55" s="989"/>
      <c r="BB55" s="989"/>
    </row>
    <row r="56" spans="1:54" ht="14.85" customHeight="1">
      <c r="A56" s="1187" t="s">
        <v>186</v>
      </c>
      <c r="B56" s="49">
        <v>2.9020000000000001</v>
      </c>
      <c r="C56" s="49">
        <v>3.34</v>
      </c>
      <c r="D56" s="49">
        <v>3.7879999999999998</v>
      </c>
      <c r="E56" s="49">
        <v>4.1040000000000001</v>
      </c>
      <c r="F56" s="49">
        <v>4.4820000000000002</v>
      </c>
      <c r="G56" s="49">
        <v>4.9219999999999997</v>
      </c>
      <c r="H56" s="49">
        <v>5.4359999999999999</v>
      </c>
      <c r="I56" s="49">
        <v>5.6779999999999999</v>
      </c>
      <c r="J56" s="49">
        <v>5.9660000000000002</v>
      </c>
      <c r="K56" s="49">
        <v>5.9660000000000002</v>
      </c>
      <c r="L56" s="49">
        <v>6.8</v>
      </c>
      <c r="M56" s="49">
        <v>7.4</v>
      </c>
      <c r="N56" s="49">
        <v>8</v>
      </c>
      <c r="O56" s="49">
        <v>9.3000000000000007</v>
      </c>
      <c r="P56" s="49">
        <v>14.2</v>
      </c>
      <c r="Q56" s="49">
        <v>19.899999999999999</v>
      </c>
      <c r="R56" s="49">
        <v>27</v>
      </c>
      <c r="S56" s="49">
        <v>36</v>
      </c>
      <c r="T56" s="49">
        <v>44</v>
      </c>
      <c r="U56" s="49">
        <v>54</v>
      </c>
      <c r="V56" s="49">
        <v>67</v>
      </c>
      <c r="W56" s="49">
        <v>91</v>
      </c>
      <c r="X56" s="49">
        <v>109</v>
      </c>
      <c r="Y56" s="49">
        <v>129</v>
      </c>
      <c r="Z56" s="49">
        <v>164</v>
      </c>
      <c r="AA56" s="49">
        <v>199</v>
      </c>
      <c r="AB56" s="49">
        <v>235</v>
      </c>
      <c r="AC56" s="49">
        <v>273</v>
      </c>
      <c r="AD56" s="49">
        <v>334</v>
      </c>
      <c r="AE56" s="49">
        <v>334</v>
      </c>
      <c r="AF56" s="49">
        <v>646</v>
      </c>
      <c r="AG56" s="49">
        <v>1993</v>
      </c>
      <c r="AH56" s="49">
        <v>30343.381298800003</v>
      </c>
      <c r="AI56" s="49">
        <v>61527.682166469996</v>
      </c>
      <c r="AJ56" s="49">
        <v>72496.684205290003</v>
      </c>
      <c r="AK56" s="49">
        <v>71428.92907975</v>
      </c>
      <c r="AL56" s="49">
        <v>64671.789149110002</v>
      </c>
      <c r="AM56" s="49">
        <v>68442.468843690003</v>
      </c>
      <c r="AN56" s="49">
        <v>80368.634434070002</v>
      </c>
      <c r="AO56" s="49">
        <v>238409.42706350001</v>
      </c>
      <c r="AP56" s="49">
        <v>195469.93578336001</v>
      </c>
      <c r="AQ56" s="49">
        <v>170653.80515497999</v>
      </c>
      <c r="AR56" s="49">
        <v>70553.100000000006</v>
      </c>
      <c r="AT56" s="998"/>
      <c r="AU56" s="988"/>
      <c r="AV56" s="988"/>
      <c r="AW56" s="988"/>
      <c r="AX56" s="988"/>
      <c r="AY56" s="988"/>
      <c r="AZ56" s="988"/>
      <c r="BA56" s="988"/>
      <c r="BB56" s="988"/>
    </row>
    <row r="57" spans="1:54" ht="14.85" customHeight="1">
      <c r="A57" s="1187" t="s">
        <v>187</v>
      </c>
      <c r="B57" s="52">
        <v>2.9020000000000001</v>
      </c>
      <c r="C57" s="52">
        <v>3.34</v>
      </c>
      <c r="D57" s="52">
        <v>3.7879999999999998</v>
      </c>
      <c r="E57" s="52">
        <v>4.1040000000000001</v>
      </c>
      <c r="F57" s="52">
        <v>4.4820000000000002</v>
      </c>
      <c r="G57" s="52">
        <v>4.9219999999999997</v>
      </c>
      <c r="H57" s="52">
        <v>5.4359999999999999</v>
      </c>
      <c r="I57" s="52">
        <v>5.6779999999999999</v>
      </c>
      <c r="J57" s="52">
        <v>5.9660000000000002</v>
      </c>
      <c r="K57" s="52">
        <v>5.9660000000000002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  <c r="W57" s="52">
        <v>0</v>
      </c>
      <c r="X57" s="52">
        <v>0</v>
      </c>
      <c r="Y57" s="52">
        <v>0</v>
      </c>
      <c r="Z57" s="52">
        <v>0</v>
      </c>
      <c r="AA57" s="52">
        <v>0</v>
      </c>
      <c r="AB57" s="52">
        <v>0</v>
      </c>
      <c r="AC57" s="52">
        <v>0</v>
      </c>
      <c r="AD57" s="52">
        <v>0</v>
      </c>
      <c r="AE57" s="52">
        <v>0</v>
      </c>
      <c r="AF57" s="52">
        <v>0</v>
      </c>
      <c r="AG57" s="52">
        <v>0</v>
      </c>
      <c r="AH57" s="52">
        <v>300</v>
      </c>
      <c r="AI57" s="52">
        <v>300</v>
      </c>
      <c r="AJ57" s="52">
        <v>300</v>
      </c>
      <c r="AK57" s="52">
        <v>300</v>
      </c>
      <c r="AL57" s="52">
        <v>300</v>
      </c>
      <c r="AM57" s="52">
        <v>500</v>
      </c>
      <c r="AN57" s="52">
        <v>500</v>
      </c>
      <c r="AO57" s="52">
        <v>500</v>
      </c>
      <c r="AP57" s="52">
        <v>500</v>
      </c>
      <c r="AQ57" s="52">
        <v>3000</v>
      </c>
      <c r="AR57" s="52">
        <v>3000</v>
      </c>
      <c r="AT57" s="1011"/>
      <c r="AU57" s="988"/>
      <c r="AV57" s="988"/>
      <c r="AW57" s="988"/>
      <c r="AX57" s="988"/>
      <c r="AY57" s="988"/>
      <c r="AZ57" s="988"/>
      <c r="BA57" s="988"/>
      <c r="BB57" s="988"/>
    </row>
    <row r="58" spans="1:54" ht="14.85" customHeight="1">
      <c r="A58" s="1187" t="s">
        <v>188</v>
      </c>
      <c r="B58" s="52">
        <v>0</v>
      </c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6.8</v>
      </c>
      <c r="M58" s="52">
        <v>7.4</v>
      </c>
      <c r="N58" s="52">
        <v>8</v>
      </c>
      <c r="O58" s="52">
        <v>9.3000000000000007</v>
      </c>
      <c r="P58" s="52">
        <v>14.2</v>
      </c>
      <c r="Q58" s="52">
        <v>19.899999999999999</v>
      </c>
      <c r="R58" s="52">
        <v>27</v>
      </c>
      <c r="S58" s="52">
        <v>36</v>
      </c>
      <c r="T58" s="52">
        <v>44</v>
      </c>
      <c r="U58" s="52">
        <v>54</v>
      </c>
      <c r="V58" s="52">
        <v>67</v>
      </c>
      <c r="W58" s="52">
        <v>91</v>
      </c>
      <c r="X58" s="52">
        <v>109</v>
      </c>
      <c r="Y58" s="52">
        <v>129</v>
      </c>
      <c r="Z58" s="52">
        <v>164</v>
      </c>
      <c r="AA58" s="52">
        <v>199</v>
      </c>
      <c r="AB58" s="52">
        <v>235</v>
      </c>
      <c r="AC58" s="52">
        <v>273</v>
      </c>
      <c r="AD58" s="52">
        <v>334</v>
      </c>
      <c r="AE58" s="52">
        <v>334</v>
      </c>
      <c r="AF58" s="52">
        <v>646</v>
      </c>
      <c r="AG58" s="52">
        <v>1993</v>
      </c>
      <c r="AH58" s="52">
        <v>3310.4741141300001</v>
      </c>
      <c r="AI58" s="52">
        <v>5629.7908251999997</v>
      </c>
      <c r="AJ58" s="52">
        <v>6625.2900552399997</v>
      </c>
      <c r="AK58" s="52">
        <v>7060.4801286499996</v>
      </c>
      <c r="AL58" s="52">
        <v>7209.54873649</v>
      </c>
      <c r="AM58" s="52">
        <v>7495.7589257200007</v>
      </c>
      <c r="AN58" s="52">
        <v>9639.4829076700007</v>
      </c>
      <c r="AO58" s="52">
        <v>11436.54330265</v>
      </c>
      <c r="AP58" s="52">
        <v>20710.427235679999</v>
      </c>
      <c r="AQ58" s="52">
        <v>34527</v>
      </c>
      <c r="AR58" s="52">
        <v>40473</v>
      </c>
      <c r="AT58" s="1012"/>
      <c r="AU58" s="988"/>
      <c r="AV58" s="988"/>
      <c r="AW58" s="988"/>
      <c r="AX58" s="988"/>
      <c r="AY58" s="988"/>
      <c r="AZ58" s="988"/>
      <c r="BA58" s="988"/>
      <c r="BB58" s="988"/>
    </row>
    <row r="59" spans="1:54" ht="14.85" customHeight="1">
      <c r="A59" s="1187" t="s">
        <v>189</v>
      </c>
      <c r="B59" s="52">
        <v>0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  <c r="W59" s="52">
        <v>0</v>
      </c>
      <c r="X59" s="52">
        <v>0</v>
      </c>
      <c r="Y59" s="52">
        <v>0</v>
      </c>
      <c r="Z59" s="52">
        <v>0</v>
      </c>
      <c r="AA59" s="52">
        <v>0</v>
      </c>
      <c r="AB59" s="52">
        <v>0</v>
      </c>
      <c r="AC59" s="52">
        <v>0</v>
      </c>
      <c r="AD59" s="52">
        <v>0</v>
      </c>
      <c r="AE59" s="52">
        <v>0</v>
      </c>
      <c r="AF59" s="52">
        <v>0</v>
      </c>
      <c r="AG59" s="52">
        <v>0</v>
      </c>
      <c r="AH59" s="52">
        <v>13229.609028840001</v>
      </c>
      <c r="AI59" s="52">
        <v>20827.791395349999</v>
      </c>
      <c r="AJ59" s="52">
        <v>30004.113482110002</v>
      </c>
      <c r="AK59" s="52">
        <v>36894.761338129996</v>
      </c>
      <c r="AL59" s="52">
        <v>34555.785947309996</v>
      </c>
      <c r="AM59" s="52">
        <v>36028.37208899</v>
      </c>
      <c r="AN59" s="52">
        <v>41528.374117740001</v>
      </c>
      <c r="AO59" s="52">
        <v>39593.415309309996</v>
      </c>
      <c r="AP59" s="52">
        <v>39454.056059309994</v>
      </c>
      <c r="AQ59" s="52">
        <v>48997.340344879995</v>
      </c>
      <c r="AR59" s="52">
        <v>0</v>
      </c>
      <c r="AT59" s="1013"/>
      <c r="AU59" s="988"/>
      <c r="AV59" s="988"/>
      <c r="AW59" s="988"/>
      <c r="AX59" s="988"/>
      <c r="AY59" s="988"/>
      <c r="AZ59" s="988"/>
      <c r="BA59" s="988"/>
      <c r="BB59" s="988"/>
    </row>
    <row r="60" spans="1:54" ht="14.85" customHeight="1">
      <c r="A60" s="1187" t="s">
        <v>190</v>
      </c>
      <c r="B60" s="52">
        <v>0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  <c r="W60" s="52">
        <v>0</v>
      </c>
      <c r="X60" s="52">
        <v>0</v>
      </c>
      <c r="Y60" s="52">
        <v>0</v>
      </c>
      <c r="Z60" s="52">
        <v>0</v>
      </c>
      <c r="AA60" s="52">
        <v>0</v>
      </c>
      <c r="AB60" s="52">
        <v>0</v>
      </c>
      <c r="AC60" s="52">
        <v>0</v>
      </c>
      <c r="AD60" s="52">
        <v>0</v>
      </c>
      <c r="AE60" s="52">
        <v>0</v>
      </c>
      <c r="AF60" s="52">
        <v>0</v>
      </c>
      <c r="AG60" s="52">
        <v>0</v>
      </c>
      <c r="AH60" s="52">
        <v>5879.0739028900007</v>
      </c>
      <c r="AI60" s="52">
        <v>8520.258158319999</v>
      </c>
      <c r="AJ60" s="52">
        <v>10070.984039790001</v>
      </c>
      <c r="AK60" s="52">
        <v>4981.3957246800001</v>
      </c>
      <c r="AL60" s="52">
        <v>1622.97861932</v>
      </c>
      <c r="AM60" s="52">
        <v>0</v>
      </c>
      <c r="AN60" s="52">
        <v>0</v>
      </c>
      <c r="AO60" s="52">
        <v>34415.28957062</v>
      </c>
      <c r="AP60" s="52">
        <v>0</v>
      </c>
      <c r="AQ60" s="52">
        <v>3755.0102034400002</v>
      </c>
      <c r="AR60" s="52">
        <v>27080.1</v>
      </c>
      <c r="AT60" s="1013"/>
      <c r="AU60" s="988"/>
      <c r="AV60" s="988"/>
      <c r="AW60" s="988"/>
      <c r="AX60" s="988"/>
      <c r="AY60" s="988"/>
      <c r="AZ60" s="988"/>
      <c r="BA60" s="988"/>
      <c r="BB60" s="988"/>
    </row>
    <row r="61" spans="1:54" ht="14.85" customHeight="1">
      <c r="A61" s="1187" t="s">
        <v>191</v>
      </c>
      <c r="B61" s="52">
        <v>0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  <c r="W61" s="52">
        <v>0</v>
      </c>
      <c r="X61" s="52">
        <v>0</v>
      </c>
      <c r="Y61" s="52">
        <v>0</v>
      </c>
      <c r="Z61" s="52">
        <v>0</v>
      </c>
      <c r="AA61" s="52">
        <v>0</v>
      </c>
      <c r="AB61" s="52">
        <v>0</v>
      </c>
      <c r="AC61" s="52">
        <v>0</v>
      </c>
      <c r="AD61" s="52">
        <v>0</v>
      </c>
      <c r="AE61" s="52">
        <v>0</v>
      </c>
      <c r="AF61" s="52">
        <v>0</v>
      </c>
      <c r="AG61" s="52">
        <v>0</v>
      </c>
      <c r="AH61" s="52">
        <v>7624.2242529399991</v>
      </c>
      <c r="AI61" s="52">
        <v>26249.841787599998</v>
      </c>
      <c r="AJ61" s="52">
        <v>25496.296628150001</v>
      </c>
      <c r="AK61" s="52">
        <v>22192.291888290001</v>
      </c>
      <c r="AL61" s="52">
        <v>20983.47584599</v>
      </c>
      <c r="AM61" s="52">
        <v>24418.337828979998</v>
      </c>
      <c r="AN61" s="52">
        <v>28700.77740866</v>
      </c>
      <c r="AO61" s="52">
        <v>152464.17888092002</v>
      </c>
      <c r="AP61" s="52">
        <v>134805.45248837001</v>
      </c>
      <c r="AQ61" s="52">
        <v>80374.454606660001</v>
      </c>
      <c r="AR61" s="52">
        <v>0</v>
      </c>
      <c r="AT61" s="1004"/>
      <c r="AU61" s="987"/>
      <c r="AV61" s="987"/>
      <c r="AW61" s="987"/>
      <c r="AX61" s="987"/>
      <c r="AY61" s="987"/>
      <c r="AZ61" s="987"/>
      <c r="BA61" s="987"/>
      <c r="BB61" s="987"/>
    </row>
    <row r="62" spans="1:54" ht="14.85" customHeight="1">
      <c r="A62" s="1190" t="s">
        <v>192</v>
      </c>
      <c r="B62" s="52">
        <v>0</v>
      </c>
      <c r="C62" s="52">
        <v>0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2">
        <v>0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>
        <v>0</v>
      </c>
      <c r="W62" s="52">
        <v>0</v>
      </c>
      <c r="X62" s="52">
        <v>0</v>
      </c>
      <c r="Y62" s="52">
        <v>0</v>
      </c>
      <c r="Z62" s="52">
        <v>0</v>
      </c>
      <c r="AA62" s="52">
        <v>0</v>
      </c>
      <c r="AB62" s="52">
        <v>0</v>
      </c>
      <c r="AC62" s="52">
        <v>0</v>
      </c>
      <c r="AD62" s="52">
        <v>0</v>
      </c>
      <c r="AE62" s="52">
        <v>0</v>
      </c>
      <c r="AF62" s="52">
        <v>0</v>
      </c>
      <c r="AG62" s="52">
        <v>0</v>
      </c>
      <c r="AH62" s="52">
        <v>7624.2242529399991</v>
      </c>
      <c r="AI62" s="52">
        <v>26249.841787599998</v>
      </c>
      <c r="AJ62" s="52">
        <v>25496.296628150001</v>
      </c>
      <c r="AK62" s="52">
        <v>22192.291888290001</v>
      </c>
      <c r="AL62" s="52">
        <v>20983.47584599</v>
      </c>
      <c r="AM62" s="52">
        <v>24418.337828979998</v>
      </c>
      <c r="AN62" s="52">
        <v>28700.77740866</v>
      </c>
      <c r="AO62" s="52">
        <v>152464.17888092002</v>
      </c>
      <c r="AP62" s="52">
        <v>134805.45248837001</v>
      </c>
      <c r="AQ62" s="52">
        <v>80374.454606660001</v>
      </c>
      <c r="AR62" s="52">
        <v>0</v>
      </c>
      <c r="AT62" s="1000"/>
      <c r="AU62" s="988"/>
      <c r="AV62" s="988"/>
      <c r="AW62" s="988"/>
      <c r="AX62" s="988"/>
      <c r="AY62" s="988"/>
      <c r="AZ62" s="988"/>
      <c r="BA62" s="988"/>
      <c r="BB62" s="988"/>
    </row>
    <row r="63" spans="1:54" s="57" customFormat="1" ht="14.85" customHeight="1">
      <c r="A63" s="1190" t="s">
        <v>193</v>
      </c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T63" s="1000"/>
      <c r="AU63" s="988"/>
      <c r="AV63" s="988"/>
      <c r="AW63" s="988"/>
      <c r="AX63" s="988"/>
      <c r="AY63" s="988"/>
      <c r="AZ63" s="988"/>
      <c r="BA63" s="988"/>
      <c r="BB63" s="988"/>
    </row>
    <row r="64" spans="1:54" ht="14.85" customHeight="1">
      <c r="A64" s="1187" t="s">
        <v>194</v>
      </c>
      <c r="B64" s="49">
        <v>2.7719999999999998</v>
      </c>
      <c r="C64" s="49">
        <v>3.944</v>
      </c>
      <c r="D64" s="49">
        <v>4.9480000000000004</v>
      </c>
      <c r="E64" s="49">
        <v>5.88</v>
      </c>
      <c r="F64" s="49">
        <v>8.1240000000000006</v>
      </c>
      <c r="G64" s="49">
        <v>10.465999999999999</v>
      </c>
      <c r="H64" s="49">
        <v>12.548</v>
      </c>
      <c r="I64" s="49">
        <v>18.962</v>
      </c>
      <c r="J64" s="49">
        <v>61.938000000000002</v>
      </c>
      <c r="K64" s="49">
        <v>57.106000000000002</v>
      </c>
      <c r="L64" s="49">
        <v>30.3</v>
      </c>
      <c r="M64" s="49">
        <v>180</v>
      </c>
      <c r="N64" s="49">
        <v>62.6</v>
      </c>
      <c r="O64" s="49">
        <v>95.9</v>
      </c>
      <c r="P64" s="49">
        <v>760.8</v>
      </c>
      <c r="Q64" s="49">
        <v>308.89999999999998</v>
      </c>
      <c r="R64" s="49">
        <v>377.8</v>
      </c>
      <c r="S64" s="49">
        <v>922.8</v>
      </c>
      <c r="T64" s="49">
        <v>1191.5</v>
      </c>
      <c r="U64" s="49">
        <v>1231.5999999999999</v>
      </c>
      <c r="V64" s="49">
        <v>962.6</v>
      </c>
      <c r="W64" s="49">
        <v>1940.5</v>
      </c>
      <c r="X64" s="49">
        <v>3052.8</v>
      </c>
      <c r="Y64" s="49">
        <v>5799.4</v>
      </c>
      <c r="Z64" s="49">
        <v>4883.3</v>
      </c>
      <c r="AA64" s="49">
        <v>4758.3999999999996</v>
      </c>
      <c r="AB64" s="49">
        <v>14431.5</v>
      </c>
      <c r="AC64" s="49">
        <v>14383</v>
      </c>
      <c r="AD64" s="49">
        <v>40243.300000000003</v>
      </c>
      <c r="AE64" s="49">
        <v>43586.200000000004</v>
      </c>
      <c r="AF64" s="49">
        <v>69838.8</v>
      </c>
      <c r="AG64" s="49">
        <v>92801.4</v>
      </c>
      <c r="AH64" s="49">
        <v>48924.425423829991</v>
      </c>
      <c r="AI64" s="49">
        <v>60291.907253459984</v>
      </c>
      <c r="AJ64" s="49">
        <v>117490.50049728999</v>
      </c>
      <c r="AK64" s="49">
        <v>150346.10637568997</v>
      </c>
      <c r="AL64" s="49">
        <v>84710.227570579969</v>
      </c>
      <c r="AM64" s="49">
        <v>105825.57509887997</v>
      </c>
      <c r="AN64" s="49">
        <v>122838.67596467992</v>
      </c>
      <c r="AO64" s="49">
        <v>307703.52727667009</v>
      </c>
      <c r="AP64" s="49">
        <v>323793.97123073007</v>
      </c>
      <c r="AQ64" s="49">
        <v>282384.84906800988</v>
      </c>
      <c r="AR64" s="49">
        <v>308360.09999999998</v>
      </c>
      <c r="AT64" s="1000"/>
      <c r="AU64" s="988"/>
      <c r="AV64" s="988"/>
      <c r="AW64" s="988"/>
      <c r="AX64" s="988"/>
      <c r="AY64" s="988"/>
      <c r="AZ64" s="988"/>
      <c r="BA64" s="988"/>
      <c r="BB64" s="988"/>
    </row>
    <row r="65" spans="1:54" ht="14.85" customHeight="1">
      <c r="A65" s="1187" t="s">
        <v>196</v>
      </c>
      <c r="B65" s="52">
        <v>0</v>
      </c>
      <c r="C65" s="52">
        <v>0</v>
      </c>
      <c r="D65" s="52">
        <v>0</v>
      </c>
      <c r="E65" s="52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0</v>
      </c>
      <c r="V65" s="52">
        <v>0</v>
      </c>
      <c r="W65" s="52">
        <v>0</v>
      </c>
      <c r="X65" s="52">
        <v>0</v>
      </c>
      <c r="Y65" s="52">
        <v>0</v>
      </c>
      <c r="Z65" s="52">
        <v>0</v>
      </c>
      <c r="AA65" s="52">
        <v>0</v>
      </c>
      <c r="AB65" s="52">
        <v>0</v>
      </c>
      <c r="AC65" s="52">
        <v>0</v>
      </c>
      <c r="AD65" s="52">
        <v>0</v>
      </c>
      <c r="AE65" s="52">
        <v>0</v>
      </c>
      <c r="AF65" s="52">
        <v>0</v>
      </c>
      <c r="AG65" s="52">
        <v>0</v>
      </c>
      <c r="AH65" s="52">
        <v>84.165137839998351</v>
      </c>
      <c r="AI65" s="52">
        <v>336.49126546998741</v>
      </c>
      <c r="AJ65" s="52">
        <v>724.38983677999931</v>
      </c>
      <c r="AK65" s="52">
        <v>640.23690916999476</v>
      </c>
      <c r="AL65" s="52">
        <v>722.23566980997566</v>
      </c>
      <c r="AM65" s="52">
        <v>622.37165544996969</v>
      </c>
      <c r="AN65" s="52">
        <v>331.61374981992412</v>
      </c>
      <c r="AO65" s="52">
        <v>45.347237510140985</v>
      </c>
      <c r="AP65" s="52">
        <v>332.62831858010031</v>
      </c>
      <c r="AQ65" s="52">
        <v>1103.0496308999136</v>
      </c>
      <c r="AR65" s="52">
        <v>4245.6000000000931</v>
      </c>
      <c r="AT65" s="1000"/>
      <c r="AU65" s="988"/>
      <c r="AV65" s="988"/>
      <c r="AW65" s="988"/>
      <c r="AX65" s="988"/>
      <c r="AY65" s="988"/>
      <c r="AZ65" s="988"/>
      <c r="BA65" s="988"/>
      <c r="BB65" s="988"/>
    </row>
    <row r="66" spans="1:54" ht="14.85" customHeight="1">
      <c r="A66" s="1187" t="s">
        <v>198</v>
      </c>
      <c r="B66" s="52">
        <v>0</v>
      </c>
      <c r="C66" s="52">
        <v>0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  <c r="W66" s="52">
        <v>0</v>
      </c>
      <c r="X66" s="52">
        <v>0</v>
      </c>
      <c r="Y66" s="52">
        <v>0</v>
      </c>
      <c r="Z66" s="52">
        <v>0</v>
      </c>
      <c r="AA66" s="52">
        <v>0</v>
      </c>
      <c r="AB66" s="52">
        <v>0</v>
      </c>
      <c r="AC66" s="52">
        <v>0</v>
      </c>
      <c r="AD66" s="52">
        <v>0</v>
      </c>
      <c r="AE66" s="52">
        <v>0</v>
      </c>
      <c r="AF66" s="52">
        <v>0</v>
      </c>
      <c r="AG66" s="52">
        <v>0</v>
      </c>
      <c r="AH66" s="52">
        <v>3.667E-5</v>
      </c>
      <c r="AI66" s="52">
        <v>3.9310000000000001E-5</v>
      </c>
      <c r="AJ66" s="52">
        <v>2.614E-5</v>
      </c>
      <c r="AK66" s="52">
        <v>4.5529999999999999E-5</v>
      </c>
      <c r="AL66" s="52">
        <v>2.003E-5</v>
      </c>
      <c r="AM66" s="52">
        <v>3.0790000000000002E-5</v>
      </c>
      <c r="AN66" s="52">
        <v>3.7450000000000002E-5</v>
      </c>
      <c r="AO66" s="52">
        <v>5.096E-5</v>
      </c>
      <c r="AP66" s="52">
        <v>8.7604323699999984</v>
      </c>
      <c r="AQ66" s="52">
        <v>263.09742677000003</v>
      </c>
      <c r="AR66" s="52">
        <v>1218.0999999999999</v>
      </c>
      <c r="AT66" s="1000"/>
      <c r="AU66" s="982"/>
      <c r="AV66" s="982"/>
      <c r="AW66" s="982"/>
      <c r="AX66" s="982"/>
      <c r="AY66" s="982"/>
      <c r="AZ66" s="982"/>
      <c r="BA66" s="982"/>
      <c r="BB66" s="982"/>
    </row>
    <row r="67" spans="1:54" ht="14.85" customHeight="1">
      <c r="A67" s="1187" t="s">
        <v>200</v>
      </c>
      <c r="B67" s="52">
        <v>0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  <c r="W67" s="52">
        <v>0</v>
      </c>
      <c r="X67" s="52">
        <v>0</v>
      </c>
      <c r="Y67" s="52">
        <v>0</v>
      </c>
      <c r="Z67" s="52">
        <v>0</v>
      </c>
      <c r="AA67" s="52">
        <v>0</v>
      </c>
      <c r="AB67" s="52">
        <v>0</v>
      </c>
      <c r="AC67" s="52">
        <v>0</v>
      </c>
      <c r="AD67" s="52">
        <v>0</v>
      </c>
      <c r="AE67" s="52">
        <v>0</v>
      </c>
      <c r="AF67" s="52">
        <v>0</v>
      </c>
      <c r="AG67" s="52">
        <v>0</v>
      </c>
      <c r="AH67" s="52">
        <v>8389.6162617999998</v>
      </c>
      <c r="AI67" s="52">
        <v>10649.38517691</v>
      </c>
      <c r="AJ67" s="52">
        <v>16582.679140469998</v>
      </c>
      <c r="AK67" s="52">
        <v>25968.47152934</v>
      </c>
      <c r="AL67" s="52">
        <v>21279.484017529998</v>
      </c>
      <c r="AM67" s="52">
        <v>28777.22988219</v>
      </c>
      <c r="AN67" s="52">
        <v>46841.690211120003</v>
      </c>
      <c r="AO67" s="52">
        <v>49424.536418809999</v>
      </c>
      <c r="AP67" s="52">
        <v>79219.197626089997</v>
      </c>
      <c r="AQ67" s="52">
        <v>15636.78285612</v>
      </c>
      <c r="AR67" s="52">
        <v>50156.7</v>
      </c>
      <c r="AT67" s="1014"/>
      <c r="AU67" s="988"/>
      <c r="AV67" s="988"/>
      <c r="AW67" s="988"/>
      <c r="AX67" s="988"/>
      <c r="AY67" s="988"/>
      <c r="AZ67" s="988"/>
      <c r="BA67" s="988"/>
      <c r="BB67" s="988"/>
    </row>
    <row r="68" spans="1:54" ht="14.85" customHeight="1">
      <c r="A68" s="1187" t="s">
        <v>202</v>
      </c>
      <c r="B68" s="52">
        <v>0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  <c r="W68" s="52">
        <v>0</v>
      </c>
      <c r="X68" s="52">
        <v>0</v>
      </c>
      <c r="Y68" s="52">
        <v>0</v>
      </c>
      <c r="Z68" s="52">
        <v>0</v>
      </c>
      <c r="AA68" s="52">
        <v>0</v>
      </c>
      <c r="AB68" s="52">
        <v>0</v>
      </c>
      <c r="AC68" s="52">
        <v>0</v>
      </c>
      <c r="AD68" s="52">
        <v>0</v>
      </c>
      <c r="AE68" s="52">
        <v>0</v>
      </c>
      <c r="AF68" s="52">
        <v>0</v>
      </c>
      <c r="AG68" s="52">
        <v>0</v>
      </c>
      <c r="AH68" s="52">
        <v>32544.912372709998</v>
      </c>
      <c r="AI68" s="52">
        <v>39969.931622169999</v>
      </c>
      <c r="AJ68" s="52">
        <v>41460.477744870004</v>
      </c>
      <c r="AK68" s="52">
        <v>44344.509594339994</v>
      </c>
      <c r="AL68" s="52">
        <v>40914.430536959997</v>
      </c>
      <c r="AM68" s="52">
        <v>38696.421345360002</v>
      </c>
      <c r="AN68" s="52">
        <v>38084.211978790001</v>
      </c>
      <c r="AO68" s="52">
        <v>201703.37158017998</v>
      </c>
      <c r="AP68" s="52">
        <v>201757.65364251999</v>
      </c>
      <c r="AQ68" s="52">
        <v>252410.84855421999</v>
      </c>
      <c r="AR68" s="52">
        <v>252063</v>
      </c>
      <c r="AT68" s="1015"/>
      <c r="AU68" s="988"/>
      <c r="AV68" s="988"/>
      <c r="AW68" s="988"/>
      <c r="AX68" s="988"/>
      <c r="AY68" s="988"/>
      <c r="AZ68" s="988"/>
      <c r="BA68" s="988"/>
      <c r="BB68" s="988"/>
    </row>
    <row r="69" spans="1:54" ht="14.85" customHeight="1">
      <c r="A69" s="1187" t="s">
        <v>204</v>
      </c>
      <c r="B69" s="52">
        <v>0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  <c r="W69" s="52">
        <v>0</v>
      </c>
      <c r="X69" s="52">
        <v>0</v>
      </c>
      <c r="Y69" s="52">
        <v>0</v>
      </c>
      <c r="Z69" s="52">
        <v>0</v>
      </c>
      <c r="AA69" s="52">
        <v>0</v>
      </c>
      <c r="AB69" s="52">
        <v>0</v>
      </c>
      <c r="AC69" s="52">
        <v>0</v>
      </c>
      <c r="AD69" s="52">
        <v>0</v>
      </c>
      <c r="AE69" s="52">
        <v>0</v>
      </c>
      <c r="AF69" s="52">
        <v>0</v>
      </c>
      <c r="AG69" s="52">
        <v>0</v>
      </c>
      <c r="AH69" s="52">
        <v>1132.0706</v>
      </c>
      <c r="AI69" s="52">
        <v>1132.0706</v>
      </c>
      <c r="AJ69" s="52">
        <v>1132.0706</v>
      </c>
      <c r="AK69" s="52">
        <v>1132.0706</v>
      </c>
      <c r="AL69" s="52">
        <v>1132.0706</v>
      </c>
      <c r="AM69" s="52">
        <v>1132.0706</v>
      </c>
      <c r="AN69" s="52">
        <v>1132.0706</v>
      </c>
      <c r="AO69" s="52">
        <v>1132.0706</v>
      </c>
      <c r="AP69" s="52">
        <v>1132.0706</v>
      </c>
      <c r="AQ69" s="52">
        <v>1132.0706</v>
      </c>
      <c r="AR69" s="52">
        <v>0</v>
      </c>
      <c r="AT69" s="1004"/>
      <c r="AU69" s="987"/>
      <c r="AV69" s="987"/>
      <c r="AW69" s="987"/>
      <c r="AX69" s="987"/>
      <c r="AY69" s="987"/>
      <c r="AZ69" s="987"/>
      <c r="BA69" s="987"/>
      <c r="BB69" s="987"/>
    </row>
    <row r="70" spans="1:54" ht="14.85" customHeight="1">
      <c r="A70" s="1187" t="s">
        <v>206</v>
      </c>
      <c r="B70" s="52">
        <v>2.7719999999999998</v>
      </c>
      <c r="C70" s="52">
        <v>3.944</v>
      </c>
      <c r="D70" s="52">
        <v>4.9480000000000004</v>
      </c>
      <c r="E70" s="52">
        <v>5.88</v>
      </c>
      <c r="F70" s="52">
        <v>8.1240000000000006</v>
      </c>
      <c r="G70" s="52">
        <v>10.465999999999999</v>
      </c>
      <c r="H70" s="52">
        <v>12.548</v>
      </c>
      <c r="I70" s="52">
        <v>18.962</v>
      </c>
      <c r="J70" s="52">
        <v>61.938000000000002</v>
      </c>
      <c r="K70" s="52">
        <v>57.106000000000002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  <c r="W70" s="52">
        <v>0</v>
      </c>
      <c r="X70" s="52">
        <v>0</v>
      </c>
      <c r="Y70" s="52">
        <v>0</v>
      </c>
      <c r="Z70" s="52">
        <v>0</v>
      </c>
      <c r="AA70" s="52">
        <v>0</v>
      </c>
      <c r="AB70" s="52">
        <v>0</v>
      </c>
      <c r="AC70" s="52">
        <v>0</v>
      </c>
      <c r="AD70" s="52">
        <v>0</v>
      </c>
      <c r="AE70" s="52">
        <v>0</v>
      </c>
      <c r="AF70" s="52">
        <v>0</v>
      </c>
      <c r="AG70" s="52">
        <v>0</v>
      </c>
      <c r="AH70" s="52">
        <v>2559.4610148100001</v>
      </c>
      <c r="AI70" s="52">
        <v>2487.6285496</v>
      </c>
      <c r="AJ70" s="52">
        <v>3392.4831490300003</v>
      </c>
      <c r="AK70" s="52">
        <v>4195.5176973099997</v>
      </c>
      <c r="AL70" s="52">
        <v>6422.4067262500002</v>
      </c>
      <c r="AM70" s="52">
        <v>16957.781585090001</v>
      </c>
      <c r="AN70" s="52">
        <v>16057.189387500001</v>
      </c>
      <c r="AO70" s="52">
        <v>32487.601389210002</v>
      </c>
      <c r="AP70" s="52">
        <v>36781.060611169996</v>
      </c>
      <c r="AQ70" s="52">
        <v>0.6</v>
      </c>
      <c r="AR70" s="52">
        <v>413.5</v>
      </c>
      <c r="AT70" s="1000"/>
      <c r="AU70" s="988"/>
      <c r="AV70" s="988"/>
      <c r="AW70" s="988"/>
      <c r="AX70" s="988"/>
      <c r="AY70" s="988"/>
      <c r="AZ70" s="988"/>
      <c r="BA70" s="988"/>
      <c r="BB70" s="988"/>
    </row>
    <row r="71" spans="1:54" ht="14.85" customHeight="1">
      <c r="A71" s="1190" t="s">
        <v>208</v>
      </c>
      <c r="B71" s="52">
        <v>2.7719999999999998</v>
      </c>
      <c r="C71" s="52">
        <v>3.944</v>
      </c>
      <c r="D71" s="52">
        <v>4.9480000000000004</v>
      </c>
      <c r="E71" s="52">
        <v>5.88</v>
      </c>
      <c r="F71" s="52">
        <v>8.1240000000000006</v>
      </c>
      <c r="G71" s="52">
        <v>10.465999999999999</v>
      </c>
      <c r="H71" s="52">
        <v>12.548</v>
      </c>
      <c r="I71" s="52">
        <v>18.962</v>
      </c>
      <c r="J71" s="52">
        <v>61.938000000000002</v>
      </c>
      <c r="K71" s="52">
        <v>57.106000000000002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  <c r="W71" s="52">
        <v>0</v>
      </c>
      <c r="X71" s="52">
        <v>0</v>
      </c>
      <c r="Y71" s="52">
        <v>0</v>
      </c>
      <c r="Z71" s="52">
        <v>0</v>
      </c>
      <c r="AA71" s="52">
        <v>0</v>
      </c>
      <c r="AB71" s="52">
        <v>0</v>
      </c>
      <c r="AC71" s="52">
        <v>0</v>
      </c>
      <c r="AD71" s="52">
        <v>0</v>
      </c>
      <c r="AE71" s="52">
        <v>0</v>
      </c>
      <c r="AF71" s="52">
        <v>0</v>
      </c>
      <c r="AG71" s="52">
        <v>0</v>
      </c>
      <c r="AH71" s="52">
        <v>2559.4610148100001</v>
      </c>
      <c r="AI71" s="52">
        <v>2487.6285496</v>
      </c>
      <c r="AJ71" s="52">
        <v>3392.4831490300003</v>
      </c>
      <c r="AK71" s="52">
        <v>4195.5176973099997</v>
      </c>
      <c r="AL71" s="52">
        <v>6422.4067262500002</v>
      </c>
      <c r="AM71" s="52">
        <v>16957.781585090001</v>
      </c>
      <c r="AN71" s="52">
        <v>16057.189387500001</v>
      </c>
      <c r="AO71" s="52">
        <v>32487.601389210002</v>
      </c>
      <c r="AP71" s="52">
        <v>36781.060611169996</v>
      </c>
      <c r="AQ71" s="52">
        <v>0.6</v>
      </c>
      <c r="AR71" s="52">
        <v>413.5</v>
      </c>
      <c r="AT71" s="1000"/>
      <c r="AU71" s="988"/>
      <c r="AV71" s="988"/>
      <c r="AW71" s="988"/>
      <c r="AX71" s="988"/>
      <c r="AY71" s="988"/>
      <c r="AZ71" s="988"/>
      <c r="BA71" s="988"/>
      <c r="BB71" s="988"/>
    </row>
    <row r="72" spans="1:54" ht="14.85" customHeight="1">
      <c r="A72" s="1190" t="s">
        <v>210</v>
      </c>
      <c r="B72" s="52">
        <v>0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>
        <v>0</v>
      </c>
      <c r="W72" s="52">
        <v>0</v>
      </c>
      <c r="X72" s="52">
        <v>0</v>
      </c>
      <c r="Y72" s="52">
        <v>0</v>
      </c>
      <c r="Z72" s="52">
        <v>0</v>
      </c>
      <c r="AA72" s="52">
        <v>0</v>
      </c>
      <c r="AB72" s="52">
        <v>0</v>
      </c>
      <c r="AC72" s="52">
        <v>0</v>
      </c>
      <c r="AD72" s="52">
        <v>0</v>
      </c>
      <c r="AE72" s="52">
        <v>0</v>
      </c>
      <c r="AF72" s="52">
        <v>0</v>
      </c>
      <c r="AG72" s="52">
        <v>0</v>
      </c>
      <c r="AH72" s="52">
        <v>4214.2</v>
      </c>
      <c r="AI72" s="52">
        <v>5716.4</v>
      </c>
      <c r="AJ72" s="52">
        <v>54198.400000000001</v>
      </c>
      <c r="AK72" s="52">
        <v>74065.3</v>
      </c>
      <c r="AL72" s="52">
        <v>14239.6</v>
      </c>
      <c r="AM72" s="52">
        <v>19639.7</v>
      </c>
      <c r="AN72" s="52">
        <v>20391.900000000001</v>
      </c>
      <c r="AO72" s="52">
        <v>22910.6</v>
      </c>
      <c r="AP72" s="52">
        <v>4562.6000000000004</v>
      </c>
      <c r="AQ72" s="52">
        <v>11838.4</v>
      </c>
      <c r="AR72" s="52">
        <v>263.2</v>
      </c>
      <c r="AT72" s="1000"/>
      <c r="AU72" s="988"/>
      <c r="AV72" s="988"/>
      <c r="AW72" s="988"/>
      <c r="AX72" s="988"/>
      <c r="AY72" s="988"/>
      <c r="AZ72" s="988"/>
      <c r="BA72" s="988"/>
      <c r="BB72" s="988"/>
    </row>
    <row r="73" spans="1:54" ht="14.85" customHeight="1">
      <c r="A73" s="1187" t="s">
        <v>212</v>
      </c>
      <c r="B73" s="52">
        <v>0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2">
        <v>0</v>
      </c>
      <c r="W73" s="52">
        <v>0</v>
      </c>
      <c r="X73" s="52">
        <v>0</v>
      </c>
      <c r="Y73" s="52">
        <v>0</v>
      </c>
      <c r="Z73" s="52">
        <v>0</v>
      </c>
      <c r="AA73" s="52">
        <v>0</v>
      </c>
      <c r="AB73" s="52">
        <v>0</v>
      </c>
      <c r="AC73" s="52">
        <v>0</v>
      </c>
      <c r="AD73" s="52">
        <v>0</v>
      </c>
      <c r="AE73" s="52">
        <v>0</v>
      </c>
      <c r="AF73" s="52">
        <v>0</v>
      </c>
      <c r="AG73" s="52">
        <v>0</v>
      </c>
      <c r="AH73" s="52">
        <v>0</v>
      </c>
      <c r="AI73" s="52">
        <v>0</v>
      </c>
      <c r="AJ73" s="52">
        <v>0</v>
      </c>
      <c r="AK73" s="52">
        <v>0</v>
      </c>
      <c r="AL73" s="52">
        <v>0</v>
      </c>
      <c r="AM73" s="52">
        <v>0</v>
      </c>
      <c r="AN73" s="52">
        <v>0</v>
      </c>
      <c r="AO73" s="52">
        <v>0</v>
      </c>
      <c r="AP73" s="52">
        <v>0</v>
      </c>
      <c r="AQ73" s="52">
        <v>0</v>
      </c>
      <c r="AR73" s="52">
        <v>0</v>
      </c>
      <c r="AT73" s="1000"/>
      <c r="AU73" s="988"/>
      <c r="AV73" s="988"/>
      <c r="AW73" s="988"/>
      <c r="AX73" s="988"/>
      <c r="AY73" s="988"/>
      <c r="AZ73" s="988"/>
      <c r="BA73" s="988"/>
      <c r="BB73" s="988"/>
    </row>
    <row r="74" spans="1:54" ht="14.85" customHeight="1">
      <c r="A74" s="1190" t="s">
        <v>214</v>
      </c>
      <c r="B74" s="52">
        <v>0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2">
        <v>0</v>
      </c>
      <c r="M74" s="52">
        <v>0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>
        <v>0</v>
      </c>
      <c r="W74" s="52">
        <v>0</v>
      </c>
      <c r="X74" s="52">
        <v>0</v>
      </c>
      <c r="Y74" s="52">
        <v>0</v>
      </c>
      <c r="Z74" s="52">
        <v>0</v>
      </c>
      <c r="AA74" s="52">
        <v>0</v>
      </c>
      <c r="AB74" s="52">
        <v>0</v>
      </c>
      <c r="AC74" s="52">
        <v>0</v>
      </c>
      <c r="AD74" s="52">
        <v>0</v>
      </c>
      <c r="AE74" s="52">
        <v>0</v>
      </c>
      <c r="AF74" s="52">
        <v>0</v>
      </c>
      <c r="AG74" s="52">
        <v>0</v>
      </c>
      <c r="AH74" s="52">
        <v>0</v>
      </c>
      <c r="AI74" s="52">
        <v>0</v>
      </c>
      <c r="AJ74" s="52">
        <v>0</v>
      </c>
      <c r="AK74" s="52">
        <v>0</v>
      </c>
      <c r="AL74" s="52">
        <v>0</v>
      </c>
      <c r="AM74" s="52">
        <v>0</v>
      </c>
      <c r="AN74" s="52">
        <v>0</v>
      </c>
      <c r="AO74" s="52">
        <v>0</v>
      </c>
      <c r="AP74" s="52">
        <v>0</v>
      </c>
      <c r="AQ74" s="52">
        <v>0</v>
      </c>
      <c r="AR74" s="52">
        <v>0</v>
      </c>
      <c r="AT74" s="1000"/>
      <c r="AU74" s="988"/>
      <c r="AV74" s="988"/>
      <c r="AW74" s="988"/>
      <c r="AX74" s="988"/>
      <c r="AY74" s="988"/>
      <c r="AZ74" s="988"/>
      <c r="BA74" s="988"/>
      <c r="BB74" s="988"/>
    </row>
    <row r="75" spans="1:54" ht="14.85" customHeight="1">
      <c r="A75" s="1190" t="s">
        <v>216</v>
      </c>
      <c r="B75" s="52">
        <v>0</v>
      </c>
      <c r="C75" s="52">
        <v>0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  <c r="W75" s="52">
        <v>0</v>
      </c>
      <c r="X75" s="52">
        <v>0</v>
      </c>
      <c r="Y75" s="52">
        <v>0</v>
      </c>
      <c r="Z75" s="52">
        <v>0</v>
      </c>
      <c r="AA75" s="52">
        <v>0</v>
      </c>
      <c r="AB75" s="52">
        <v>0</v>
      </c>
      <c r="AC75" s="52">
        <v>0</v>
      </c>
      <c r="AD75" s="52">
        <v>0</v>
      </c>
      <c r="AE75" s="52">
        <v>0</v>
      </c>
      <c r="AF75" s="52">
        <v>0</v>
      </c>
      <c r="AG75" s="52">
        <v>0</v>
      </c>
      <c r="AH75" s="52">
        <v>0</v>
      </c>
      <c r="AI75" s="52">
        <v>0</v>
      </c>
      <c r="AJ75" s="52">
        <v>0</v>
      </c>
      <c r="AK75" s="52">
        <v>0</v>
      </c>
      <c r="AL75" s="52">
        <v>0</v>
      </c>
      <c r="AM75" s="52">
        <v>0</v>
      </c>
      <c r="AN75" s="52">
        <v>0</v>
      </c>
      <c r="AO75" s="52">
        <v>0</v>
      </c>
      <c r="AP75" s="52">
        <v>0</v>
      </c>
      <c r="AQ75" s="52">
        <v>0</v>
      </c>
      <c r="AR75" s="52">
        <v>0</v>
      </c>
      <c r="AT75" s="1000"/>
      <c r="AU75" s="989"/>
      <c r="AV75" s="989"/>
      <c r="AW75" s="989"/>
      <c r="AX75" s="989"/>
      <c r="AY75" s="989"/>
      <c r="AZ75" s="989"/>
      <c r="BA75" s="989"/>
      <c r="BB75" s="989"/>
    </row>
    <row r="76" spans="1:54" ht="14.85" customHeight="1" thickBot="1">
      <c r="A76" s="1195" t="s">
        <v>218</v>
      </c>
      <c r="B76" s="59">
        <v>164.89</v>
      </c>
      <c r="C76" s="59">
        <v>177.39599999999999</v>
      </c>
      <c r="D76" s="59">
        <v>189.02799999999999</v>
      </c>
      <c r="E76" s="59">
        <v>198.4</v>
      </c>
      <c r="F76" s="59">
        <v>233.90199999999999</v>
      </c>
      <c r="G76" s="59">
        <v>239.08</v>
      </c>
      <c r="H76" s="59">
        <v>263.57799999999997</v>
      </c>
      <c r="I76" s="59">
        <v>255.70400000000001</v>
      </c>
      <c r="J76" s="59">
        <v>285.29199999999997</v>
      </c>
      <c r="K76" s="59">
        <v>357.21600000000001</v>
      </c>
      <c r="L76" s="59">
        <v>452</v>
      </c>
      <c r="M76" s="59">
        <v>627.79999999999995</v>
      </c>
      <c r="N76" s="59">
        <v>546.29999999999995</v>
      </c>
      <c r="O76" s="59">
        <v>677.99999999999989</v>
      </c>
      <c r="P76" s="59">
        <v>3675.8</v>
      </c>
      <c r="Q76" s="59">
        <v>4104.3999999999996</v>
      </c>
      <c r="R76" s="59">
        <v>4041.5999999999995</v>
      </c>
      <c r="S76" s="59">
        <v>4798.6000000000004</v>
      </c>
      <c r="T76" s="59">
        <v>5129.2</v>
      </c>
      <c r="U76" s="59">
        <v>6564.4</v>
      </c>
      <c r="V76" s="59">
        <v>9357.4</v>
      </c>
      <c r="W76" s="59">
        <v>9709.4</v>
      </c>
      <c r="X76" s="59">
        <v>10658.1</v>
      </c>
      <c r="Y76" s="59">
        <v>14622.8</v>
      </c>
      <c r="Z76" s="59">
        <v>14341.3</v>
      </c>
      <c r="AA76" s="59">
        <v>15727.6</v>
      </c>
      <c r="AB76" s="59">
        <v>26653.599999999999</v>
      </c>
      <c r="AC76" s="59">
        <v>33182.699999999997</v>
      </c>
      <c r="AD76" s="59">
        <v>61522.400000000001</v>
      </c>
      <c r="AE76" s="59">
        <v>87650.3</v>
      </c>
      <c r="AF76" s="59">
        <v>133358.79999999999</v>
      </c>
      <c r="AG76" s="59">
        <v>183264.9</v>
      </c>
      <c r="AH76" s="59">
        <v>269681.05716610001</v>
      </c>
      <c r="AI76" s="59">
        <v>356395.66991296998</v>
      </c>
      <c r="AJ76" s="59">
        <v>468881.13121529995</v>
      </c>
      <c r="AK76" s="59">
        <v>652787.81390816998</v>
      </c>
      <c r="AL76" s="59">
        <v>644411.38490281999</v>
      </c>
      <c r="AM76" s="59">
        <v>822307.21007965005</v>
      </c>
      <c r="AN76" s="59">
        <v>837791.16217518982</v>
      </c>
      <c r="AO76" s="59">
        <v>1367843.57765703</v>
      </c>
      <c r="AP76" s="59">
        <v>1861914.33669536</v>
      </c>
      <c r="AQ76" s="59">
        <v>2075394.9967874498</v>
      </c>
      <c r="AR76" s="59">
        <v>1710046</v>
      </c>
      <c r="AT76" s="1016"/>
      <c r="AU76" s="989"/>
      <c r="AV76" s="989"/>
      <c r="AW76" s="989"/>
      <c r="AX76" s="989"/>
      <c r="AY76" s="989"/>
      <c r="AZ76" s="989"/>
      <c r="BA76" s="989"/>
      <c r="BB76" s="989"/>
    </row>
    <row r="77" spans="1:54" s="71" customFormat="1" ht="14.85" customHeight="1">
      <c r="A77" s="536" t="s">
        <v>35</v>
      </c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AE77" s="72"/>
      <c r="AT77" s="999"/>
      <c r="AU77" s="982"/>
      <c r="AV77" s="982"/>
      <c r="AW77" s="982"/>
      <c r="AX77" s="982"/>
      <c r="AY77" s="982"/>
      <c r="AZ77" s="982"/>
      <c r="BA77" s="982"/>
      <c r="BB77" s="982"/>
    </row>
    <row r="78" spans="1:54" ht="15" customHeight="1">
      <c r="AT78" s="1017"/>
      <c r="AU78" s="988"/>
      <c r="AV78" s="988"/>
      <c r="AW78" s="988"/>
      <c r="AX78" s="988"/>
      <c r="AY78" s="988"/>
      <c r="AZ78" s="988"/>
      <c r="BA78" s="988"/>
      <c r="BB78" s="988"/>
    </row>
    <row r="79" spans="1:54" ht="15" customHeight="1">
      <c r="A79" s="73"/>
      <c r="H79" s="73"/>
      <c r="O79" s="73"/>
      <c r="U79" s="73"/>
      <c r="AA79" s="998"/>
      <c r="AB79" s="988"/>
      <c r="AC79" s="988"/>
      <c r="AD79" s="988"/>
      <c r="AE79" s="988"/>
      <c r="AF79" s="988"/>
      <c r="AG79" s="988"/>
      <c r="AH79" s="988"/>
    </row>
    <row r="80" spans="1:54" ht="12.75" customHeight="1">
      <c r="AA80" s="1018"/>
      <c r="AB80" s="988"/>
      <c r="AC80" s="988"/>
      <c r="AD80" s="988"/>
      <c r="AE80" s="988"/>
      <c r="AF80" s="988"/>
      <c r="AG80" s="988"/>
      <c r="AH80" s="988"/>
    </row>
    <row r="81" spans="27:34" ht="12.75" customHeight="1">
      <c r="AA81" s="998"/>
      <c r="AB81" s="988"/>
      <c r="AC81" s="988"/>
      <c r="AD81" s="988"/>
      <c r="AE81" s="988"/>
      <c r="AF81" s="988"/>
      <c r="AG81" s="988"/>
      <c r="AH81" s="988"/>
    </row>
    <row r="82" spans="27:34" ht="12.75" customHeight="1">
      <c r="AA82" s="998"/>
      <c r="AB82" s="988"/>
      <c r="AC82" s="988"/>
      <c r="AD82" s="988"/>
      <c r="AE82" s="988"/>
      <c r="AF82" s="988"/>
      <c r="AG82" s="988"/>
      <c r="AH82" s="988"/>
    </row>
    <row r="83" spans="27:34" ht="12.75" customHeight="1">
      <c r="AA83" s="998"/>
      <c r="AB83" s="989"/>
      <c r="AC83" s="989"/>
      <c r="AD83" s="989"/>
      <c r="AE83" s="989"/>
      <c r="AF83" s="989"/>
      <c r="AG83" s="989"/>
      <c r="AH83" s="989"/>
    </row>
    <row r="84" spans="27:34" ht="12.75" customHeight="1">
      <c r="AA84" s="1019"/>
      <c r="AB84" s="988"/>
      <c r="AC84" s="988"/>
      <c r="AD84" s="988"/>
      <c r="AE84" s="988"/>
      <c r="AF84" s="988"/>
      <c r="AG84" s="988"/>
      <c r="AH84" s="988"/>
    </row>
    <row r="85" spans="27:34" ht="12.75" customHeight="1">
      <c r="AA85" s="1020"/>
      <c r="AB85" s="988"/>
      <c r="AC85" s="988"/>
      <c r="AD85" s="988"/>
      <c r="AE85" s="988"/>
      <c r="AF85" s="988"/>
      <c r="AG85" s="988"/>
      <c r="AH85" s="988"/>
    </row>
    <row r="86" spans="27:34" ht="12.75" customHeight="1">
      <c r="AA86" s="1021"/>
      <c r="AB86" s="987"/>
      <c r="AC86" s="987"/>
      <c r="AD86" s="987"/>
      <c r="AE86" s="987"/>
      <c r="AF86" s="987"/>
      <c r="AG86" s="987"/>
      <c r="AH86" s="987"/>
    </row>
    <row r="87" spans="27:34" ht="12.75" customHeight="1">
      <c r="AA87" s="1003"/>
      <c r="AB87" s="990"/>
      <c r="AC87" s="990"/>
      <c r="AD87" s="990"/>
      <c r="AE87" s="990"/>
      <c r="AF87" s="990"/>
      <c r="AG87" s="990"/>
      <c r="AH87" s="990"/>
    </row>
    <row r="88" spans="27:34" ht="12.75" customHeight="1">
      <c r="AA88" s="1004"/>
      <c r="AB88" s="991"/>
      <c r="AC88" s="991"/>
      <c r="AD88" s="991"/>
      <c r="AE88" s="991"/>
      <c r="AF88" s="991"/>
      <c r="AG88" s="991"/>
      <c r="AH88" s="991"/>
    </row>
    <row r="89" spans="27:34" ht="12.75" customHeight="1">
      <c r="AA89"/>
      <c r="AB89" s="990"/>
      <c r="AC89" s="990"/>
      <c r="AD89" s="990"/>
      <c r="AE89" s="990"/>
      <c r="AF89" s="990"/>
      <c r="AG89" s="990"/>
      <c r="AH89" s="990"/>
    </row>
    <row r="90" spans="27:34" ht="12.75" customHeight="1">
      <c r="AA90" s="983"/>
      <c r="AB90" s="990"/>
      <c r="AC90" s="990"/>
      <c r="AD90" s="990"/>
      <c r="AE90" s="990"/>
      <c r="AF90" s="990"/>
      <c r="AG90" s="990"/>
      <c r="AH90" s="990"/>
    </row>
    <row r="91" spans="27:34" ht="12.75" customHeight="1">
      <c r="AA91" s="983"/>
      <c r="AB91" s="990"/>
      <c r="AC91" s="990"/>
      <c r="AD91" s="990"/>
      <c r="AE91" s="990"/>
      <c r="AF91" s="990"/>
      <c r="AG91" s="990"/>
      <c r="AH91" s="990"/>
    </row>
    <row r="92" spans="27:34" ht="12.75" customHeight="1">
      <c r="AA92" s="983"/>
      <c r="AB92" s="990"/>
      <c r="AC92" s="990"/>
      <c r="AD92" s="990"/>
      <c r="AE92" s="990"/>
      <c r="AF92" s="990"/>
      <c r="AG92" s="990"/>
      <c r="AH92" s="990"/>
    </row>
    <row r="93" spans="27:34" ht="12.75" customHeight="1">
      <c r="AA93" s="983"/>
      <c r="AB93" s="990"/>
      <c r="AC93" s="990"/>
      <c r="AD93" s="990"/>
      <c r="AE93" s="990"/>
      <c r="AF93" s="990"/>
      <c r="AG93" s="990"/>
      <c r="AH93" s="990"/>
    </row>
    <row r="94" spans="27:34" ht="12.75" customHeight="1">
      <c r="AA94" s="1022"/>
      <c r="AB94" s="992"/>
      <c r="AC94" s="992"/>
      <c r="AD94" s="992"/>
      <c r="AE94" s="992"/>
      <c r="AF94" s="992"/>
      <c r="AG94" s="992"/>
      <c r="AH94" s="992"/>
    </row>
    <row r="95" spans="27:34" ht="12.75" customHeight="1">
      <c r="AA95" s="983"/>
      <c r="AB95" s="990"/>
      <c r="AC95" s="990"/>
      <c r="AD95" s="990"/>
      <c r="AE95" s="990"/>
      <c r="AF95" s="990"/>
      <c r="AG95" s="990"/>
      <c r="AH95" s="990"/>
    </row>
    <row r="96" spans="27:34" ht="12.75" customHeight="1">
      <c r="AA96"/>
      <c r="AB96" s="993"/>
      <c r="AC96" s="993"/>
      <c r="AD96" s="993"/>
      <c r="AE96" s="993"/>
      <c r="AF96" s="993"/>
      <c r="AG96" s="993"/>
      <c r="AH96" s="993"/>
    </row>
    <row r="97" spans="27:34" ht="12.75" customHeight="1">
      <c r="AA97"/>
      <c r="AB97" s="992"/>
      <c r="AC97" s="992"/>
      <c r="AD97" s="992"/>
      <c r="AE97" s="992"/>
      <c r="AF97" s="992"/>
      <c r="AG97" s="992"/>
      <c r="AH97" s="992"/>
    </row>
    <row r="98" spans="27:34" ht="12.75" customHeight="1">
      <c r="AA98"/>
      <c r="AB98" s="993"/>
      <c r="AC98" s="993"/>
      <c r="AD98" s="993"/>
      <c r="AE98" s="993"/>
      <c r="AF98" s="993"/>
      <c r="AG98" s="993"/>
      <c r="AH98" s="993"/>
    </row>
    <row r="99" spans="27:34" ht="12.75" customHeight="1">
      <c r="AA99"/>
      <c r="AB99" s="992"/>
      <c r="AC99" s="992"/>
      <c r="AD99" s="992"/>
      <c r="AE99" s="992"/>
      <c r="AF99" s="992"/>
      <c r="AG99" s="992"/>
      <c r="AH99" s="992"/>
    </row>
    <row r="100" spans="27:34" ht="12.75" customHeight="1">
      <c r="AA100"/>
      <c r="AB100" s="992"/>
      <c r="AC100" s="992"/>
      <c r="AD100" s="992"/>
      <c r="AE100" s="992"/>
      <c r="AF100" s="992"/>
      <c r="AG100" s="992"/>
      <c r="AH100" s="992"/>
    </row>
    <row r="101" spans="27:34" ht="12.75" customHeight="1">
      <c r="AA101" s="1023"/>
      <c r="AB101" s="994"/>
      <c r="AC101" s="994"/>
      <c r="AD101" s="994"/>
      <c r="AE101" s="994"/>
      <c r="AF101" s="994"/>
      <c r="AG101" s="994"/>
      <c r="AH101" s="994"/>
    </row>
    <row r="102" spans="27:34" ht="12.75" customHeight="1">
      <c r="AA102" s="1024"/>
      <c r="AB102"/>
      <c r="AC102"/>
      <c r="AD102"/>
      <c r="AE102"/>
      <c r="AF102"/>
      <c r="AG102"/>
      <c r="AH102"/>
    </row>
    <row r="103" spans="27:34" ht="12.75" customHeight="1">
      <c r="AA103"/>
      <c r="AB103"/>
      <c r="AC103"/>
      <c r="AD103"/>
      <c r="AE103"/>
      <c r="AF103"/>
      <c r="AG103"/>
      <c r="AH103"/>
    </row>
    <row r="104" spans="27:34" ht="12.75" customHeight="1">
      <c r="AA104"/>
      <c r="AB104" s="995"/>
      <c r="AC104" s="995"/>
      <c r="AD104" s="995"/>
      <c r="AE104" s="995"/>
      <c r="AF104" s="995"/>
      <c r="AG104"/>
      <c r="AH104"/>
    </row>
    <row r="105" spans="27:34" ht="12.75" customHeight="1">
      <c r="AA105"/>
      <c r="AB105"/>
      <c r="AC105"/>
      <c r="AD105"/>
      <c r="AE105"/>
      <c r="AF105"/>
      <c r="AG105"/>
      <c r="AH105"/>
    </row>
    <row r="106" spans="27:34" ht="12.75" customHeight="1">
      <c r="AA106"/>
      <c r="AB106"/>
      <c r="AC106"/>
      <c r="AD106"/>
      <c r="AE106"/>
      <c r="AF106"/>
      <c r="AG106"/>
      <c r="AH106"/>
    </row>
    <row r="107" spans="27:34" ht="12.75" customHeight="1">
      <c r="AA107"/>
      <c r="AB107"/>
      <c r="AC107"/>
      <c r="AD107"/>
      <c r="AE107"/>
      <c r="AF107"/>
      <c r="AG107"/>
      <c r="AH107"/>
    </row>
    <row r="108" spans="27:34" ht="12.75" customHeight="1">
      <c r="AA108" s="1025"/>
      <c r="AB108"/>
      <c r="AC108"/>
      <c r="AD108"/>
      <c r="AE108"/>
      <c r="AF108"/>
      <c r="AG108"/>
      <c r="AH108"/>
    </row>
    <row r="109" spans="27:34" ht="12.75" customHeight="1">
      <c r="AA109" s="1026"/>
      <c r="AB109"/>
      <c r="AC109"/>
      <c r="AD109"/>
      <c r="AE109"/>
      <c r="AF109"/>
      <c r="AG109"/>
      <c r="AH109"/>
    </row>
    <row r="110" spans="27:34" ht="12.75" customHeight="1">
      <c r="AA110" s="1027"/>
      <c r="AB110"/>
      <c r="AC110"/>
      <c r="AD110"/>
      <c r="AE110"/>
      <c r="AF110"/>
      <c r="AG110"/>
      <c r="AH110"/>
    </row>
    <row r="111" spans="27:34" ht="12.75" customHeight="1">
      <c r="AA111" s="1026"/>
      <c r="AB111"/>
      <c r="AC111"/>
      <c r="AD111"/>
      <c r="AE111"/>
      <c r="AF111"/>
      <c r="AG111"/>
      <c r="AH111"/>
    </row>
    <row r="112" spans="27:34" ht="12.75" customHeight="1">
      <c r="AA112" s="1028"/>
      <c r="AB112"/>
      <c r="AC112"/>
      <c r="AD112"/>
      <c r="AE112"/>
      <c r="AF112"/>
      <c r="AG112"/>
      <c r="AH112"/>
    </row>
    <row r="113" spans="27:34" ht="12.75" customHeight="1">
      <c r="AA113" s="1029"/>
      <c r="AB113"/>
      <c r="AC113"/>
      <c r="AD113"/>
      <c r="AE113"/>
      <c r="AF113"/>
      <c r="AG113"/>
      <c r="AH113"/>
    </row>
  </sheetData>
  <mergeCells count="1">
    <mergeCell ref="K1:Q1"/>
  </mergeCells>
  <pageMargins left="0.96" right="0.25" top="0.69" bottom="0" header="0.3" footer="0.22"/>
  <pageSetup scale="23" fitToWidth="5" fitToHeight="5" orientation="portrait" r:id="rId1"/>
  <headerFooter alignWithMargins="0"/>
  <colBreaks count="1" manualBreakCount="1">
    <brk id="26" max="76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view="pageBreakPreview" zoomScaleNormal="70" zoomScaleSheetLayoutView="100" workbookViewId="0">
      <pane xSplit="1" ySplit="4" topLeftCell="B5" activePane="bottomRight" state="frozen"/>
      <selection pane="topRight" activeCell="B1" sqref="B1"/>
      <selection pane="bottomLeft" activeCell="A10" sqref="A10"/>
      <selection pane="bottomRight" activeCell="B5" sqref="B5"/>
    </sheetView>
  </sheetViews>
  <sheetFormatPr defaultColWidth="8.85546875" defaultRowHeight="14.25"/>
  <cols>
    <col min="1" max="1" width="8.85546875" style="64"/>
    <col min="2" max="2" width="8.5703125" style="40" bestFit="1" customWidth="1"/>
    <col min="3" max="3" width="13.42578125" style="40" bestFit="1" customWidth="1"/>
    <col min="4" max="4" width="10.7109375" style="40" bestFit="1" customWidth="1"/>
    <col min="5" max="5" width="12.5703125" style="40" bestFit="1" customWidth="1"/>
    <col min="6" max="6" width="12.28515625" style="40" bestFit="1" customWidth="1"/>
    <col min="7" max="7" width="14.5703125" style="40" bestFit="1" customWidth="1"/>
    <col min="8" max="8" width="14.7109375" style="40" customWidth="1"/>
    <col min="9" max="10" width="14.7109375" style="40" bestFit="1" customWidth="1"/>
    <col min="11" max="11" width="11.5703125" style="40" bestFit="1" customWidth="1"/>
    <col min="12" max="12" width="8.5703125" style="40" bestFit="1" customWidth="1"/>
    <col min="13" max="13" width="13.7109375" style="40" bestFit="1" customWidth="1"/>
    <col min="14" max="14" width="10.28515625" style="40" bestFit="1" customWidth="1"/>
    <col min="15" max="15" width="11" style="40" bestFit="1" customWidth="1"/>
    <col min="16" max="16" width="9.5703125" style="40" bestFit="1" customWidth="1"/>
    <col min="17" max="16384" width="8.85546875" style="40"/>
  </cols>
  <sheetData>
    <row r="1" spans="1:16" s="99" customFormat="1" ht="17.25" thickBot="1">
      <c r="A1" s="823" t="s">
        <v>990</v>
      </c>
      <c r="B1" s="100"/>
      <c r="C1" s="100"/>
      <c r="D1" s="100"/>
      <c r="E1" s="100"/>
      <c r="F1" s="100"/>
      <c r="J1" s="100"/>
      <c r="K1" s="100"/>
      <c r="L1" s="100"/>
      <c r="M1" s="100"/>
      <c r="N1" s="100"/>
      <c r="O1" s="100"/>
      <c r="P1" s="100"/>
    </row>
    <row r="2" spans="1:16" ht="15.95" customHeight="1">
      <c r="A2" s="826" t="s">
        <v>39</v>
      </c>
      <c r="B2" s="827" t="s">
        <v>41</v>
      </c>
      <c r="C2" s="827" t="s">
        <v>42</v>
      </c>
      <c r="D2" s="827" t="s">
        <v>43</v>
      </c>
      <c r="E2" s="827"/>
      <c r="F2" s="827" t="s">
        <v>256</v>
      </c>
      <c r="G2" s="827" t="s">
        <v>257</v>
      </c>
      <c r="H2" s="827" t="s">
        <v>258</v>
      </c>
      <c r="I2" s="827" t="s">
        <v>259</v>
      </c>
      <c r="J2" s="827" t="s">
        <v>260</v>
      </c>
      <c r="K2" s="827" t="s">
        <v>261</v>
      </c>
      <c r="L2" s="827" t="s">
        <v>262</v>
      </c>
      <c r="M2" s="827"/>
      <c r="N2" s="827" t="s">
        <v>263</v>
      </c>
      <c r="O2" s="827" t="s">
        <v>264</v>
      </c>
      <c r="P2" s="1347" t="s">
        <v>47</v>
      </c>
    </row>
    <row r="3" spans="1:16" ht="15.95" customHeight="1">
      <c r="A3" s="157" t="s">
        <v>11</v>
      </c>
      <c r="B3" s="158" t="s">
        <v>991</v>
      </c>
      <c r="C3" s="158" t="s">
        <v>49</v>
      </c>
      <c r="D3" s="158" t="s">
        <v>987</v>
      </c>
      <c r="E3" s="158" t="s">
        <v>265</v>
      </c>
      <c r="F3" s="158" t="s">
        <v>266</v>
      </c>
      <c r="G3" s="158" t="s">
        <v>267</v>
      </c>
      <c r="H3" s="158" t="s">
        <v>268</v>
      </c>
      <c r="I3" s="158" t="s">
        <v>269</v>
      </c>
      <c r="J3" s="158" t="s">
        <v>50</v>
      </c>
      <c r="K3" s="158" t="s">
        <v>270</v>
      </c>
      <c r="L3" s="158" t="s">
        <v>271</v>
      </c>
      <c r="M3" s="158" t="s">
        <v>272</v>
      </c>
      <c r="N3" s="158" t="s">
        <v>273</v>
      </c>
      <c r="O3" s="158" t="s">
        <v>274</v>
      </c>
      <c r="P3" s="1348"/>
    </row>
    <row r="4" spans="1:16" ht="15.95" customHeight="1" thickBot="1">
      <c r="A4" s="159"/>
      <c r="B4" s="160"/>
      <c r="C4" s="160"/>
      <c r="D4" s="160" t="s">
        <v>11</v>
      </c>
      <c r="E4" s="160"/>
      <c r="F4" s="160" t="s">
        <v>11</v>
      </c>
      <c r="G4" s="160"/>
      <c r="H4" s="160" t="s">
        <v>275</v>
      </c>
      <c r="I4" s="160" t="s">
        <v>50</v>
      </c>
      <c r="J4" s="160" t="s">
        <v>276</v>
      </c>
      <c r="K4" s="160" t="s">
        <v>277</v>
      </c>
      <c r="L4" s="160" t="s">
        <v>278</v>
      </c>
      <c r="M4" s="160" t="s">
        <v>279</v>
      </c>
      <c r="N4" s="160" t="s">
        <v>280</v>
      </c>
      <c r="O4" s="160" t="s">
        <v>281</v>
      </c>
      <c r="P4" s="1349"/>
    </row>
    <row r="5" spans="1:16" ht="15.95" customHeight="1">
      <c r="A5" s="1250">
        <v>1960</v>
      </c>
      <c r="B5" s="1251"/>
      <c r="C5" s="1251"/>
      <c r="D5" s="1251"/>
      <c r="E5" s="1251"/>
      <c r="F5" s="1251"/>
      <c r="G5" s="1251"/>
      <c r="H5" s="1251"/>
      <c r="I5" s="1251"/>
      <c r="J5" s="1251"/>
      <c r="K5" s="1251"/>
      <c r="L5" s="1251"/>
      <c r="M5" s="1251"/>
      <c r="N5" s="1251"/>
      <c r="O5" s="1251"/>
      <c r="P5" s="1252">
        <v>0</v>
      </c>
    </row>
    <row r="6" spans="1:16" ht="15.95" customHeight="1">
      <c r="A6" s="1250">
        <v>1961</v>
      </c>
      <c r="B6" s="1251"/>
      <c r="C6" s="1251"/>
      <c r="D6" s="1251"/>
      <c r="E6" s="1251"/>
      <c r="F6" s="1251"/>
      <c r="G6" s="1251"/>
      <c r="H6" s="1251"/>
      <c r="I6" s="1251"/>
      <c r="J6" s="1251"/>
      <c r="K6" s="1251"/>
      <c r="L6" s="1251"/>
      <c r="M6" s="1251"/>
      <c r="N6" s="1251"/>
      <c r="O6" s="1251"/>
      <c r="P6" s="1252">
        <v>0</v>
      </c>
    </row>
    <row r="7" spans="1:16" ht="15.95" customHeight="1">
      <c r="A7" s="1250">
        <v>1962</v>
      </c>
      <c r="B7" s="1253" t="s">
        <v>53</v>
      </c>
      <c r="C7" s="345">
        <v>1.5459999999999998</v>
      </c>
      <c r="D7" s="345"/>
      <c r="E7" s="345">
        <v>0.35799999999999998</v>
      </c>
      <c r="F7" s="345">
        <v>0.56600000000000006</v>
      </c>
      <c r="G7" s="345">
        <v>25.560000000000002</v>
      </c>
      <c r="H7" s="345">
        <v>0.318</v>
      </c>
      <c r="I7" s="345">
        <v>10.454000000000001</v>
      </c>
      <c r="J7" s="345">
        <v>0.22800000000000001</v>
      </c>
      <c r="K7" s="345"/>
      <c r="L7" s="345"/>
      <c r="M7" s="345"/>
      <c r="N7" s="345"/>
      <c r="O7" s="345"/>
      <c r="P7" s="1252">
        <v>39.030000000000008</v>
      </c>
    </row>
    <row r="8" spans="1:16" ht="15.95" customHeight="1">
      <c r="A8" s="1250">
        <v>1963</v>
      </c>
      <c r="B8" s="345">
        <v>2.5</v>
      </c>
      <c r="C8" s="345">
        <v>0.6</v>
      </c>
      <c r="D8" s="345"/>
      <c r="E8" s="345">
        <v>0.2</v>
      </c>
      <c r="F8" s="345">
        <v>0.4</v>
      </c>
      <c r="G8" s="345">
        <v>21.3</v>
      </c>
      <c r="H8" s="345">
        <v>0.2</v>
      </c>
      <c r="I8" s="345">
        <v>7.1</v>
      </c>
      <c r="J8" s="345">
        <v>0.9</v>
      </c>
      <c r="K8" s="345"/>
      <c r="L8" s="345"/>
      <c r="M8" s="345"/>
      <c r="N8" s="345"/>
      <c r="O8" s="345">
        <v>1.2</v>
      </c>
      <c r="P8" s="1252">
        <v>34.4</v>
      </c>
    </row>
    <row r="9" spans="1:16" ht="15.95" customHeight="1">
      <c r="A9" s="1250">
        <v>1964</v>
      </c>
      <c r="B9" s="345">
        <v>13.7</v>
      </c>
      <c r="C9" s="345">
        <v>0.5</v>
      </c>
      <c r="D9" s="345"/>
      <c r="E9" s="345">
        <v>0</v>
      </c>
      <c r="F9" s="345">
        <v>0.6</v>
      </c>
      <c r="G9" s="345">
        <v>28.9</v>
      </c>
      <c r="H9" s="345">
        <v>2.1</v>
      </c>
      <c r="I9" s="345">
        <v>7</v>
      </c>
      <c r="J9" s="345">
        <v>0.7</v>
      </c>
      <c r="K9" s="345"/>
      <c r="L9" s="345"/>
      <c r="M9" s="345"/>
      <c r="N9" s="345"/>
      <c r="O9" s="345">
        <v>0.1</v>
      </c>
      <c r="P9" s="1252">
        <v>53.7</v>
      </c>
    </row>
    <row r="10" spans="1:16" ht="15.95" customHeight="1">
      <c r="A10" s="1250">
        <v>1965</v>
      </c>
      <c r="B10" s="345">
        <v>19</v>
      </c>
      <c r="C10" s="345">
        <v>0.6</v>
      </c>
      <c r="D10" s="345"/>
      <c r="E10" s="345">
        <v>0.3</v>
      </c>
      <c r="F10" s="345">
        <v>1.2</v>
      </c>
      <c r="G10" s="345">
        <v>35.700000000000003</v>
      </c>
      <c r="H10" s="345">
        <v>4.0999999999999996</v>
      </c>
      <c r="I10" s="345">
        <v>7.5</v>
      </c>
      <c r="J10" s="345">
        <v>0.6</v>
      </c>
      <c r="K10" s="345"/>
      <c r="L10" s="345"/>
      <c r="M10" s="345"/>
      <c r="N10" s="345"/>
      <c r="O10" s="345"/>
      <c r="P10" s="1252">
        <v>69</v>
      </c>
    </row>
    <row r="11" spans="1:16" ht="15.95" customHeight="1">
      <c r="A11" s="1250">
        <v>1966</v>
      </c>
      <c r="B11" s="345">
        <v>21.2</v>
      </c>
      <c r="C11" s="345">
        <v>2.4</v>
      </c>
      <c r="D11" s="345"/>
      <c r="E11" s="345">
        <v>0.3</v>
      </c>
      <c r="F11" s="345">
        <v>1.5</v>
      </c>
      <c r="G11" s="345">
        <v>43.6</v>
      </c>
      <c r="H11" s="345">
        <v>5.4</v>
      </c>
      <c r="I11" s="345">
        <v>5.8</v>
      </c>
      <c r="J11" s="345">
        <v>0.7</v>
      </c>
      <c r="K11" s="345"/>
      <c r="L11" s="345"/>
      <c r="M11" s="345"/>
      <c r="N11" s="345"/>
      <c r="O11" s="345">
        <v>0.1</v>
      </c>
      <c r="P11" s="1252">
        <v>81</v>
      </c>
    </row>
    <row r="12" spans="1:16" ht="15.95" customHeight="1">
      <c r="A12" s="1250">
        <v>1967</v>
      </c>
      <c r="B12" s="345">
        <v>30.5</v>
      </c>
      <c r="C12" s="345">
        <v>2.4</v>
      </c>
      <c r="D12" s="345"/>
      <c r="E12" s="345">
        <v>0.3</v>
      </c>
      <c r="F12" s="345">
        <v>1.6</v>
      </c>
      <c r="G12" s="345">
        <v>52.2</v>
      </c>
      <c r="H12" s="345">
        <v>5.0999999999999996</v>
      </c>
      <c r="I12" s="345">
        <v>5.3</v>
      </c>
      <c r="J12" s="345">
        <v>1.6</v>
      </c>
      <c r="K12" s="345"/>
      <c r="L12" s="345"/>
      <c r="M12" s="345"/>
      <c r="N12" s="345"/>
      <c r="O12" s="345">
        <v>0</v>
      </c>
      <c r="P12" s="1252">
        <v>98.999999999999986</v>
      </c>
    </row>
    <row r="13" spans="1:16" ht="15.95" customHeight="1">
      <c r="A13" s="1250">
        <v>1968</v>
      </c>
      <c r="B13" s="345">
        <v>40.9</v>
      </c>
      <c r="C13" s="345">
        <v>1.7</v>
      </c>
      <c r="D13" s="345"/>
      <c r="E13" s="345">
        <v>0.3</v>
      </c>
      <c r="F13" s="345">
        <v>1.8</v>
      </c>
      <c r="G13" s="345">
        <v>61.4</v>
      </c>
      <c r="H13" s="345">
        <v>3.6</v>
      </c>
      <c r="I13" s="345">
        <v>5.7</v>
      </c>
      <c r="J13" s="345">
        <v>1.5</v>
      </c>
      <c r="K13" s="345"/>
      <c r="L13" s="345"/>
      <c r="M13" s="345"/>
      <c r="N13" s="345"/>
      <c r="O13" s="345">
        <v>0.1</v>
      </c>
      <c r="P13" s="1252">
        <v>116.99999999999999</v>
      </c>
    </row>
    <row r="14" spans="1:16" ht="15.95" customHeight="1">
      <c r="A14" s="1250">
        <v>1969</v>
      </c>
      <c r="B14" s="345">
        <v>38.5</v>
      </c>
      <c r="C14" s="345">
        <v>1.9</v>
      </c>
      <c r="D14" s="345"/>
      <c r="E14" s="345">
        <v>0.3</v>
      </c>
      <c r="F14" s="345">
        <v>1.8</v>
      </c>
      <c r="G14" s="345">
        <v>72.5</v>
      </c>
      <c r="H14" s="345">
        <v>6.6</v>
      </c>
      <c r="I14" s="345">
        <v>6.5</v>
      </c>
      <c r="J14" s="345">
        <v>3.2</v>
      </c>
      <c r="K14" s="345"/>
      <c r="L14" s="345"/>
      <c r="M14" s="345"/>
      <c r="N14" s="345"/>
      <c r="O14" s="345">
        <v>0.1</v>
      </c>
      <c r="P14" s="1252">
        <v>131.39999999999998</v>
      </c>
    </row>
    <row r="15" spans="1:16" ht="15.95" customHeight="1">
      <c r="A15" s="1250">
        <v>1970</v>
      </c>
      <c r="B15" s="345">
        <v>37.1</v>
      </c>
      <c r="C15" s="345">
        <v>3.6</v>
      </c>
      <c r="D15" s="345"/>
      <c r="E15" s="345">
        <v>0.4</v>
      </c>
      <c r="F15" s="345">
        <v>4.9000000000000004</v>
      </c>
      <c r="G15" s="345">
        <v>83.8</v>
      </c>
      <c r="H15" s="345">
        <v>9.5</v>
      </c>
      <c r="I15" s="345">
        <v>7</v>
      </c>
      <c r="J15" s="345">
        <v>3</v>
      </c>
      <c r="K15" s="345"/>
      <c r="L15" s="345"/>
      <c r="M15" s="345"/>
      <c r="N15" s="345"/>
      <c r="O15" s="345">
        <v>1.1000000000000001</v>
      </c>
      <c r="P15" s="1252">
        <v>150.4</v>
      </c>
    </row>
    <row r="16" spans="1:16" ht="15.95" customHeight="1">
      <c r="A16" s="1250">
        <v>1971</v>
      </c>
      <c r="B16" s="345">
        <v>145.80000000000001</v>
      </c>
      <c r="C16" s="345">
        <v>9.4</v>
      </c>
      <c r="D16" s="1253" t="s">
        <v>53</v>
      </c>
      <c r="E16" s="345">
        <v>0.85099999999999998</v>
      </c>
      <c r="F16" s="345">
        <v>10.9</v>
      </c>
      <c r="G16" s="345">
        <v>208.6</v>
      </c>
      <c r="H16" s="345">
        <v>24.2</v>
      </c>
      <c r="I16" s="345">
        <v>10.3</v>
      </c>
      <c r="J16" s="345">
        <v>4.9000000000000004</v>
      </c>
      <c r="K16" s="1253" t="s">
        <v>53</v>
      </c>
      <c r="L16" s="1253" t="s">
        <v>53</v>
      </c>
      <c r="M16" s="1253" t="s">
        <v>53</v>
      </c>
      <c r="N16" s="1253" t="s">
        <v>53</v>
      </c>
      <c r="O16" s="345">
        <v>4.9000000000000004</v>
      </c>
      <c r="P16" s="1252">
        <v>419.851</v>
      </c>
    </row>
    <row r="17" spans="1:16" ht="15.95" customHeight="1">
      <c r="A17" s="1250">
        <v>1972</v>
      </c>
      <c r="B17" s="345">
        <v>121.6</v>
      </c>
      <c r="C17" s="345">
        <v>11</v>
      </c>
      <c r="D17" s="1253" t="s">
        <v>53</v>
      </c>
      <c r="E17" s="345">
        <v>0.9</v>
      </c>
      <c r="F17" s="345">
        <v>12.6</v>
      </c>
      <c r="G17" s="345">
        <v>225.2</v>
      </c>
      <c r="H17" s="345">
        <v>21.2</v>
      </c>
      <c r="I17" s="345">
        <v>11</v>
      </c>
      <c r="J17" s="345">
        <v>5.0999999999999996</v>
      </c>
      <c r="K17" s="1253" t="s">
        <v>53</v>
      </c>
      <c r="L17" s="1253" t="s">
        <v>53</v>
      </c>
      <c r="M17" s="1253" t="s">
        <v>53</v>
      </c>
      <c r="N17" s="1253" t="s">
        <v>53</v>
      </c>
      <c r="O17" s="345">
        <v>1.4</v>
      </c>
      <c r="P17" s="1252">
        <v>409.99999999999994</v>
      </c>
    </row>
    <row r="18" spans="1:16" ht="15.95" customHeight="1">
      <c r="A18" s="1250">
        <v>1973</v>
      </c>
      <c r="B18" s="345">
        <v>69.5</v>
      </c>
      <c r="C18" s="345">
        <v>5.8</v>
      </c>
      <c r="D18" s="345"/>
      <c r="E18" s="345">
        <v>1.6</v>
      </c>
      <c r="F18" s="345">
        <v>14.2</v>
      </c>
      <c r="G18" s="345">
        <v>267.60000000000002</v>
      </c>
      <c r="H18" s="345">
        <v>13.1</v>
      </c>
      <c r="I18" s="345">
        <v>10.199999999999999</v>
      </c>
      <c r="J18" s="345">
        <v>4.7</v>
      </c>
      <c r="K18" s="1253" t="s">
        <v>53</v>
      </c>
      <c r="L18" s="1253" t="s">
        <v>53</v>
      </c>
      <c r="M18" s="1253">
        <v>129.80000000000001</v>
      </c>
      <c r="N18" s="1253" t="s">
        <v>53</v>
      </c>
      <c r="O18" s="345">
        <v>6.2</v>
      </c>
      <c r="P18" s="1252">
        <v>522.70000000000005</v>
      </c>
    </row>
    <row r="19" spans="1:16" ht="15.95" customHeight="1">
      <c r="A19" s="1250">
        <v>1974</v>
      </c>
      <c r="B19" s="345">
        <v>0.1</v>
      </c>
      <c r="C19" s="345">
        <v>10.6</v>
      </c>
      <c r="D19" s="345"/>
      <c r="E19" s="345">
        <v>1.1000000000000001</v>
      </c>
      <c r="F19" s="345">
        <v>18.5</v>
      </c>
      <c r="G19" s="345">
        <v>328.1</v>
      </c>
      <c r="H19" s="345">
        <v>3.1</v>
      </c>
      <c r="I19" s="345">
        <v>9.4</v>
      </c>
      <c r="J19" s="345">
        <v>4.2</v>
      </c>
      <c r="K19" s="1253" t="s">
        <v>53</v>
      </c>
      <c r="L19" s="1253" t="s">
        <v>53</v>
      </c>
      <c r="M19" s="1253">
        <v>200.9</v>
      </c>
      <c r="N19" s="1253" t="s">
        <v>53</v>
      </c>
      <c r="O19" s="1251">
        <v>2.7</v>
      </c>
      <c r="P19" s="1252">
        <v>578.70000000000005</v>
      </c>
    </row>
    <row r="20" spans="1:16" ht="15.95" customHeight="1">
      <c r="A20" s="1250">
        <v>1975</v>
      </c>
      <c r="B20" s="345">
        <v>309.8</v>
      </c>
      <c r="C20" s="345">
        <v>74.400000000000006</v>
      </c>
      <c r="D20" s="345"/>
      <c r="E20" s="345">
        <v>2</v>
      </c>
      <c r="F20" s="345">
        <v>29.4</v>
      </c>
      <c r="G20" s="345">
        <v>397.1</v>
      </c>
      <c r="H20" s="345">
        <v>3.6</v>
      </c>
      <c r="I20" s="345">
        <v>9.8000000000000007</v>
      </c>
      <c r="J20" s="345">
        <v>7.8</v>
      </c>
      <c r="K20" s="1253" t="s">
        <v>53</v>
      </c>
      <c r="L20" s="1253" t="s">
        <v>53</v>
      </c>
      <c r="M20" s="1253">
        <v>184.2</v>
      </c>
      <c r="N20" s="1253" t="s">
        <v>53</v>
      </c>
      <c r="O20" s="345">
        <v>6.6</v>
      </c>
      <c r="P20" s="1252">
        <v>1024.6999999999998</v>
      </c>
    </row>
    <row r="21" spans="1:16" ht="15.95" customHeight="1">
      <c r="A21" s="1254">
        <v>1976</v>
      </c>
      <c r="B21" s="345">
        <v>451.9</v>
      </c>
      <c r="C21" s="345">
        <v>142.1</v>
      </c>
      <c r="D21" s="345" t="s">
        <v>53</v>
      </c>
      <c r="E21" s="345">
        <v>1.8</v>
      </c>
      <c r="F21" s="345">
        <v>38.700000000000003</v>
      </c>
      <c r="G21" s="345">
        <v>696.5</v>
      </c>
      <c r="H21" s="345">
        <v>5.2</v>
      </c>
      <c r="I21" s="345">
        <v>17.600000000000001</v>
      </c>
      <c r="J21" s="345">
        <v>5.0999999999999996</v>
      </c>
      <c r="K21" s="345" t="s">
        <v>53</v>
      </c>
      <c r="L21" s="345" t="s">
        <v>53</v>
      </c>
      <c r="M21" s="345">
        <v>59.8</v>
      </c>
      <c r="N21" s="345" t="s">
        <v>53</v>
      </c>
      <c r="O21" s="345" t="s">
        <v>53</v>
      </c>
      <c r="P21" s="1252">
        <v>1418.6999999999998</v>
      </c>
    </row>
    <row r="22" spans="1:16" ht="15.95" customHeight="1">
      <c r="A22" s="1254">
        <v>1977</v>
      </c>
      <c r="B22" s="345">
        <v>216.3</v>
      </c>
      <c r="C22" s="345">
        <v>243.4</v>
      </c>
      <c r="D22" s="345">
        <v>6.6</v>
      </c>
      <c r="E22" s="345">
        <v>1.6</v>
      </c>
      <c r="F22" s="345">
        <v>57.3</v>
      </c>
      <c r="G22" s="345">
        <v>572.9</v>
      </c>
      <c r="H22" s="345">
        <v>3.5</v>
      </c>
      <c r="I22" s="345">
        <v>8.9</v>
      </c>
      <c r="J22" s="345">
        <v>16.5</v>
      </c>
      <c r="K22" s="345" t="s">
        <v>53</v>
      </c>
      <c r="L22" s="345" t="s">
        <v>53</v>
      </c>
      <c r="M22" s="345" t="s">
        <v>53</v>
      </c>
      <c r="N22" s="345">
        <v>651.5</v>
      </c>
      <c r="O22" s="345">
        <v>36.9</v>
      </c>
      <c r="P22" s="1252">
        <v>1815.4</v>
      </c>
    </row>
    <row r="23" spans="1:16" ht="15.95" customHeight="1">
      <c r="A23" s="1254">
        <v>1978</v>
      </c>
      <c r="B23" s="345">
        <v>826.6</v>
      </c>
      <c r="C23" s="345">
        <v>143.5</v>
      </c>
      <c r="D23" s="345">
        <v>0.5</v>
      </c>
      <c r="E23" s="345">
        <v>1.7</v>
      </c>
      <c r="F23" s="345">
        <v>69.3</v>
      </c>
      <c r="G23" s="345">
        <v>680</v>
      </c>
      <c r="H23" s="345">
        <v>3.9</v>
      </c>
      <c r="I23" s="345">
        <v>9.3000000000000007</v>
      </c>
      <c r="J23" s="345">
        <v>12.4</v>
      </c>
      <c r="K23" s="345" t="s">
        <v>53</v>
      </c>
      <c r="L23" s="345" t="s">
        <v>53</v>
      </c>
      <c r="M23" s="345">
        <v>9.1999999999999993</v>
      </c>
      <c r="N23" s="345">
        <v>410.6</v>
      </c>
      <c r="O23" s="345">
        <v>40.6</v>
      </c>
      <c r="P23" s="1252">
        <v>2207.6000000000004</v>
      </c>
    </row>
    <row r="24" spans="1:16" ht="15.95" customHeight="1">
      <c r="A24" s="1254">
        <v>1979</v>
      </c>
      <c r="B24" s="345">
        <v>1410.8</v>
      </c>
      <c r="C24" s="345">
        <v>272.39999999999998</v>
      </c>
      <c r="D24" s="345">
        <v>0.5</v>
      </c>
      <c r="E24" s="345">
        <v>2.2000000000000002</v>
      </c>
      <c r="F24" s="345">
        <v>75</v>
      </c>
      <c r="G24" s="345">
        <v>760.8</v>
      </c>
      <c r="H24" s="345">
        <v>3.9</v>
      </c>
      <c r="I24" s="345">
        <v>12.6</v>
      </c>
      <c r="J24" s="345">
        <v>7.9</v>
      </c>
      <c r="K24" s="345">
        <v>22.6</v>
      </c>
      <c r="L24" s="345" t="s">
        <v>53</v>
      </c>
      <c r="M24" s="345" t="s">
        <v>53</v>
      </c>
      <c r="N24" s="345">
        <v>191.5</v>
      </c>
      <c r="O24" s="345">
        <v>24.8</v>
      </c>
      <c r="P24" s="1252">
        <v>2785</v>
      </c>
    </row>
    <row r="25" spans="1:16" ht="15.95" customHeight="1">
      <c r="A25" s="1254">
        <v>1980</v>
      </c>
      <c r="B25" s="345">
        <v>1381.3</v>
      </c>
      <c r="C25" s="345">
        <v>524.79999999999995</v>
      </c>
      <c r="D25" s="345">
        <v>1.5</v>
      </c>
      <c r="E25" s="345">
        <v>2.4</v>
      </c>
      <c r="F25" s="345">
        <v>82.4</v>
      </c>
      <c r="G25" s="345">
        <v>845.4</v>
      </c>
      <c r="H25" s="345">
        <v>3.3</v>
      </c>
      <c r="I25" s="345">
        <v>12.6</v>
      </c>
      <c r="J25" s="345">
        <v>8.1999999999999993</v>
      </c>
      <c r="K25" s="345">
        <v>23.3</v>
      </c>
      <c r="L25" s="345" t="s">
        <v>53</v>
      </c>
      <c r="M25" s="345" t="s">
        <v>53</v>
      </c>
      <c r="N25" s="345">
        <v>181.6</v>
      </c>
      <c r="O25" s="345">
        <v>2.2000000000000002</v>
      </c>
      <c r="P25" s="1252">
        <v>3069</v>
      </c>
    </row>
    <row r="26" spans="1:16" ht="15.95" customHeight="1">
      <c r="A26" s="102">
        <v>1981</v>
      </c>
      <c r="B26" s="101">
        <v>1529.1</v>
      </c>
      <c r="C26" s="101">
        <v>361.9</v>
      </c>
      <c r="D26" s="101">
        <v>1.5</v>
      </c>
      <c r="E26" s="101">
        <v>4.8</v>
      </c>
      <c r="F26" s="101">
        <v>103</v>
      </c>
      <c r="G26" s="101">
        <v>1108.2</v>
      </c>
      <c r="H26" s="101">
        <v>3.4</v>
      </c>
      <c r="I26" s="101">
        <v>8</v>
      </c>
      <c r="J26" s="101">
        <v>28.2</v>
      </c>
      <c r="K26" s="101">
        <v>23.3</v>
      </c>
      <c r="L26" s="101" t="s">
        <v>53</v>
      </c>
      <c r="M26" s="101" t="s">
        <v>53</v>
      </c>
      <c r="N26" s="101">
        <v>181.6</v>
      </c>
      <c r="O26" s="101" t="s">
        <v>53</v>
      </c>
      <c r="P26" s="828">
        <v>3353</v>
      </c>
    </row>
    <row r="27" spans="1:16" ht="15.95" customHeight="1">
      <c r="A27" s="102">
        <v>1982</v>
      </c>
      <c r="B27" s="101">
        <v>1658.6</v>
      </c>
      <c r="C27" s="101">
        <v>328.8</v>
      </c>
      <c r="D27" s="101">
        <v>1.9</v>
      </c>
      <c r="E27" s="101">
        <v>3.6</v>
      </c>
      <c r="F27" s="101">
        <v>99.4</v>
      </c>
      <c r="G27" s="101">
        <v>1250.3</v>
      </c>
      <c r="H27" s="101">
        <v>3.1</v>
      </c>
      <c r="I27" s="101">
        <v>7.8</v>
      </c>
      <c r="J27" s="101">
        <v>62.9</v>
      </c>
      <c r="K27" s="101">
        <v>98.9</v>
      </c>
      <c r="L27" s="101" t="s">
        <v>53</v>
      </c>
      <c r="M27" s="101" t="s">
        <v>53</v>
      </c>
      <c r="N27" s="101">
        <v>41.6</v>
      </c>
      <c r="O27" s="101">
        <v>0.1</v>
      </c>
      <c r="P27" s="828">
        <v>3556.9999999999995</v>
      </c>
    </row>
    <row r="28" spans="1:16" ht="15.95" customHeight="1">
      <c r="A28" s="102">
        <v>1983</v>
      </c>
      <c r="B28" s="101">
        <v>1768.6</v>
      </c>
      <c r="C28" s="101">
        <v>301.60000000000002</v>
      </c>
      <c r="D28" s="101">
        <v>3.3</v>
      </c>
      <c r="E28" s="101">
        <v>5.2</v>
      </c>
      <c r="F28" s="101">
        <v>104.4</v>
      </c>
      <c r="G28" s="101">
        <v>1406.3</v>
      </c>
      <c r="H28" s="101">
        <v>2.6</v>
      </c>
      <c r="I28" s="101">
        <v>9.4</v>
      </c>
      <c r="J28" s="101">
        <v>66.400000000000006</v>
      </c>
      <c r="K28" s="101">
        <v>106.7</v>
      </c>
      <c r="L28" s="101" t="s">
        <v>53</v>
      </c>
      <c r="M28" s="101" t="s">
        <v>53</v>
      </c>
      <c r="N28" s="101">
        <v>39.799999999999997</v>
      </c>
      <c r="O28" s="101">
        <v>36.5</v>
      </c>
      <c r="P28" s="828">
        <v>3850.7999999999997</v>
      </c>
    </row>
    <row r="29" spans="1:16" ht="15.95" customHeight="1">
      <c r="A29" s="102">
        <v>1984</v>
      </c>
      <c r="B29" s="101">
        <v>1536.6</v>
      </c>
      <c r="C29" s="101">
        <v>272.10000000000002</v>
      </c>
      <c r="D29" s="101">
        <v>1.1000000000000001</v>
      </c>
      <c r="E29" s="101">
        <v>5.2</v>
      </c>
      <c r="F29" s="101">
        <v>100.9</v>
      </c>
      <c r="G29" s="101">
        <v>1586.2</v>
      </c>
      <c r="H29" s="101">
        <v>2.6</v>
      </c>
      <c r="I29" s="101">
        <v>9.4</v>
      </c>
      <c r="J29" s="101">
        <v>57.6</v>
      </c>
      <c r="K29" s="101">
        <v>112</v>
      </c>
      <c r="L29" s="101" t="s">
        <v>53</v>
      </c>
      <c r="M29" s="101" t="s">
        <v>53</v>
      </c>
      <c r="N29" s="101">
        <v>40.4</v>
      </c>
      <c r="O29" s="101">
        <v>58.9</v>
      </c>
      <c r="P29" s="828">
        <v>3783</v>
      </c>
    </row>
    <row r="30" spans="1:16" ht="15.95" customHeight="1">
      <c r="A30" s="102">
        <v>1985</v>
      </c>
      <c r="B30" s="101">
        <v>1613.4</v>
      </c>
      <c r="C30" s="101">
        <v>395.7</v>
      </c>
      <c r="D30" s="101">
        <v>33</v>
      </c>
      <c r="E30" s="101">
        <v>8</v>
      </c>
      <c r="F30" s="101">
        <v>152.5</v>
      </c>
      <c r="G30" s="101">
        <v>1833.2</v>
      </c>
      <c r="H30" s="101">
        <v>2.2000000000000002</v>
      </c>
      <c r="I30" s="101">
        <v>7</v>
      </c>
      <c r="J30" s="101">
        <v>109.5</v>
      </c>
      <c r="K30" s="101">
        <v>119.7</v>
      </c>
      <c r="L30" s="101" t="s">
        <v>53</v>
      </c>
      <c r="M30" s="101">
        <v>0</v>
      </c>
      <c r="N30" s="101">
        <v>42.5</v>
      </c>
      <c r="O30" s="101">
        <v>2.2999999999999998</v>
      </c>
      <c r="P30" s="828">
        <v>4319</v>
      </c>
    </row>
    <row r="31" spans="1:16" ht="15.95" customHeight="1">
      <c r="A31" s="102">
        <v>1986</v>
      </c>
      <c r="B31" s="101">
        <v>1618.3</v>
      </c>
      <c r="C31" s="101">
        <v>545.70000000000005</v>
      </c>
      <c r="D31" s="101">
        <v>11.7</v>
      </c>
      <c r="E31" s="101">
        <v>10.5</v>
      </c>
      <c r="F31" s="101">
        <v>190.4</v>
      </c>
      <c r="G31" s="101">
        <v>2021.9</v>
      </c>
      <c r="H31" s="101">
        <v>6.2</v>
      </c>
      <c r="I31" s="101">
        <v>7.4</v>
      </c>
      <c r="J31" s="101">
        <v>270.89999999999998</v>
      </c>
      <c r="K31" s="101">
        <v>135.5</v>
      </c>
      <c r="L31" s="101" t="s">
        <v>53</v>
      </c>
      <c r="M31" s="101">
        <v>0</v>
      </c>
      <c r="N31" s="101">
        <v>45.6</v>
      </c>
      <c r="O31" s="103">
        <v>-55.1</v>
      </c>
      <c r="P31" s="828">
        <v>4808.9999999999991</v>
      </c>
    </row>
    <row r="32" spans="1:16" ht="15.95" customHeight="1">
      <c r="A32" s="102">
        <v>1987</v>
      </c>
      <c r="B32" s="101">
        <v>1550.3</v>
      </c>
      <c r="C32" s="101">
        <v>537.20000000000005</v>
      </c>
      <c r="D32" s="101">
        <v>5.0999999999999996</v>
      </c>
      <c r="E32" s="101">
        <v>44.6</v>
      </c>
      <c r="F32" s="101">
        <v>194.7</v>
      </c>
      <c r="G32" s="101">
        <v>2225.1999999999998</v>
      </c>
      <c r="H32" s="101">
        <v>5.7</v>
      </c>
      <c r="I32" s="101">
        <v>18.3</v>
      </c>
      <c r="J32" s="101">
        <v>135.19999999999999</v>
      </c>
      <c r="K32" s="101">
        <v>43</v>
      </c>
      <c r="L32" s="101" t="s">
        <v>53</v>
      </c>
      <c r="M32" s="101">
        <v>0</v>
      </c>
      <c r="N32" s="101">
        <v>8.6</v>
      </c>
      <c r="O32" s="101">
        <v>141.1</v>
      </c>
      <c r="P32" s="828">
        <v>4909</v>
      </c>
    </row>
    <row r="33" spans="1:16" ht="15.95" customHeight="1">
      <c r="A33" s="102">
        <v>1988</v>
      </c>
      <c r="B33" s="101">
        <v>1450.5</v>
      </c>
      <c r="C33" s="101">
        <v>404.9</v>
      </c>
      <c r="D33" s="101">
        <v>13.6</v>
      </c>
      <c r="E33" s="101">
        <v>8.3000000000000007</v>
      </c>
      <c r="F33" s="101">
        <v>216.8</v>
      </c>
      <c r="G33" s="101">
        <v>2337.5</v>
      </c>
      <c r="H33" s="101">
        <v>13.7</v>
      </c>
      <c r="I33" s="101">
        <v>14.5</v>
      </c>
      <c r="J33" s="101">
        <v>160.9</v>
      </c>
      <c r="K33" s="101">
        <v>154.5</v>
      </c>
      <c r="L33" s="101" t="s">
        <v>53</v>
      </c>
      <c r="M33" s="101">
        <v>0</v>
      </c>
      <c r="N33" s="101">
        <v>37.4</v>
      </c>
      <c r="O33" s="103">
        <v>-53.6</v>
      </c>
      <c r="P33" s="828">
        <v>4758.9999999999991</v>
      </c>
    </row>
    <row r="34" spans="1:16" ht="15.95" customHeight="1">
      <c r="A34" s="102">
        <v>1989</v>
      </c>
      <c r="B34" s="101">
        <v>1484.9</v>
      </c>
      <c r="C34" s="101">
        <v>39.5</v>
      </c>
      <c r="D34" s="101">
        <v>6.1</v>
      </c>
      <c r="E34" s="101">
        <v>8</v>
      </c>
      <c r="F34" s="101">
        <v>228.1</v>
      </c>
      <c r="G34" s="101">
        <v>2390.3000000000002</v>
      </c>
      <c r="H34" s="101">
        <v>8</v>
      </c>
      <c r="I34" s="101">
        <v>38.799999999999997</v>
      </c>
      <c r="J34" s="101">
        <v>192.3</v>
      </c>
      <c r="K34" s="101">
        <v>167.6</v>
      </c>
      <c r="L34" s="101" t="s">
        <v>53</v>
      </c>
      <c r="M34" s="101">
        <v>0</v>
      </c>
      <c r="N34" s="101">
        <v>36</v>
      </c>
      <c r="O34" s="101">
        <v>29.4</v>
      </c>
      <c r="P34" s="828">
        <v>4629</v>
      </c>
    </row>
    <row r="35" spans="1:16" ht="15.95" customHeight="1">
      <c r="A35" s="102">
        <v>1990</v>
      </c>
      <c r="B35" s="101">
        <v>1497.8</v>
      </c>
      <c r="C35" s="101">
        <v>156.80000000000001</v>
      </c>
      <c r="D35" s="101">
        <v>6.7</v>
      </c>
      <c r="E35" s="101">
        <v>6.9</v>
      </c>
      <c r="F35" s="101">
        <v>157.6</v>
      </c>
      <c r="G35" s="101">
        <v>2342.1</v>
      </c>
      <c r="H35" s="101">
        <v>33.9</v>
      </c>
      <c r="I35" s="101">
        <v>22.1</v>
      </c>
      <c r="J35" s="101">
        <v>145.1</v>
      </c>
      <c r="K35" s="101">
        <v>48.8</v>
      </c>
      <c r="L35" s="101" t="s">
        <v>53</v>
      </c>
      <c r="M35" s="101">
        <v>0</v>
      </c>
      <c r="N35" s="101">
        <v>40.9</v>
      </c>
      <c r="O35" s="103">
        <v>-82</v>
      </c>
      <c r="P35" s="828">
        <v>4376.7</v>
      </c>
    </row>
    <row r="36" spans="1:16" s="429" customFormat="1" ht="15.95" customHeight="1">
      <c r="A36" s="102">
        <v>1991</v>
      </c>
      <c r="B36" s="101">
        <v>807.9</v>
      </c>
      <c r="C36" s="101">
        <v>33.5</v>
      </c>
      <c r="D36" s="101">
        <v>6.4</v>
      </c>
      <c r="E36" s="101">
        <v>6.7</v>
      </c>
      <c r="F36" s="101">
        <v>163.19999999999999</v>
      </c>
      <c r="G36" s="101">
        <v>2418.3000000000002</v>
      </c>
      <c r="H36" s="101">
        <v>37.200000000000003</v>
      </c>
      <c r="I36" s="101">
        <v>21.9</v>
      </c>
      <c r="J36" s="101">
        <v>156.69999999999999</v>
      </c>
      <c r="K36" s="101">
        <v>4.5999999999999996</v>
      </c>
      <c r="L36" s="101">
        <v>28.1</v>
      </c>
      <c r="M36" s="101" t="s">
        <v>53</v>
      </c>
      <c r="N36" s="101">
        <v>47.1</v>
      </c>
      <c r="O36" s="101">
        <v>489.4</v>
      </c>
      <c r="P36" s="828">
        <v>4220.9999999999991</v>
      </c>
    </row>
    <row r="37" spans="1:16" s="429" customFormat="1" ht="15.95" customHeight="1">
      <c r="A37" s="102">
        <v>1992</v>
      </c>
      <c r="B37" s="101">
        <v>121.6</v>
      </c>
      <c r="C37" s="101">
        <v>29.5</v>
      </c>
      <c r="D37" s="101">
        <v>3.6</v>
      </c>
      <c r="E37" s="101">
        <v>6.1</v>
      </c>
      <c r="F37" s="101">
        <v>152.80000000000001</v>
      </c>
      <c r="G37" s="101">
        <v>2323.1999999999998</v>
      </c>
      <c r="H37" s="101">
        <v>37.200000000000003</v>
      </c>
      <c r="I37" s="101">
        <v>21.3</v>
      </c>
      <c r="J37" s="101">
        <v>130.80000000000001</v>
      </c>
      <c r="K37" s="101">
        <v>4.5999999999999996</v>
      </c>
      <c r="L37" s="101">
        <v>34.6</v>
      </c>
      <c r="M37" s="101" t="s">
        <v>53</v>
      </c>
      <c r="N37" s="101">
        <v>47.7</v>
      </c>
      <c r="O37" s="101">
        <v>1048</v>
      </c>
      <c r="P37" s="828">
        <v>3960.9999999999995</v>
      </c>
    </row>
    <row r="38" spans="1:16" s="429" customFormat="1" ht="15.95" customHeight="1">
      <c r="A38" s="102">
        <v>1993</v>
      </c>
      <c r="B38" s="101">
        <v>1506.2</v>
      </c>
      <c r="C38" s="101">
        <v>159</v>
      </c>
      <c r="D38" s="101" t="s">
        <v>53</v>
      </c>
      <c r="E38" s="101">
        <v>5.9</v>
      </c>
      <c r="F38" s="101">
        <v>119.3</v>
      </c>
      <c r="G38" s="101">
        <v>2125.1999999999998</v>
      </c>
      <c r="H38" s="101">
        <v>37.200000000000003</v>
      </c>
      <c r="I38" s="101">
        <v>20.6</v>
      </c>
      <c r="J38" s="101">
        <v>132.4</v>
      </c>
      <c r="K38" s="101">
        <v>3</v>
      </c>
      <c r="L38" s="101">
        <v>39.299999999999997</v>
      </c>
      <c r="M38" s="101" t="s">
        <v>53</v>
      </c>
      <c r="N38" s="101">
        <v>69.3</v>
      </c>
      <c r="O38" s="103">
        <v>-486.6</v>
      </c>
      <c r="P38" s="828">
        <v>3730.7999999999997</v>
      </c>
    </row>
    <row r="39" spans="1:16" s="429" customFormat="1" ht="15.95" customHeight="1">
      <c r="A39" s="102">
        <v>1994</v>
      </c>
      <c r="B39" s="101">
        <v>1207.5</v>
      </c>
      <c r="C39" s="101" t="s">
        <v>53</v>
      </c>
      <c r="D39" s="101" t="s">
        <v>53</v>
      </c>
      <c r="E39" s="101">
        <v>5.2</v>
      </c>
      <c r="F39" s="101">
        <v>110.6</v>
      </c>
      <c r="G39" s="101">
        <v>1658.2</v>
      </c>
      <c r="H39" s="101">
        <v>32.1</v>
      </c>
      <c r="I39" s="101">
        <v>5.8</v>
      </c>
      <c r="J39" s="101">
        <v>125.8</v>
      </c>
      <c r="K39" s="101">
        <v>2.6</v>
      </c>
      <c r="L39" s="101">
        <v>45.4</v>
      </c>
      <c r="M39" s="101" t="s">
        <v>53</v>
      </c>
      <c r="N39" s="101">
        <v>118.4</v>
      </c>
      <c r="O39" s="101">
        <v>38.4</v>
      </c>
      <c r="P39" s="828">
        <v>3350.0000000000005</v>
      </c>
    </row>
    <row r="40" spans="1:16" s="252" customFormat="1" ht="15.95" customHeight="1">
      <c r="A40" s="102">
        <v>1995</v>
      </c>
      <c r="B40" s="101">
        <v>918.1</v>
      </c>
      <c r="C40" s="101">
        <v>14.7</v>
      </c>
      <c r="D40" s="101" t="s">
        <v>53</v>
      </c>
      <c r="E40" s="101">
        <v>4.5</v>
      </c>
      <c r="F40" s="101">
        <v>75.599999999999994</v>
      </c>
      <c r="G40" s="101">
        <v>1623.8</v>
      </c>
      <c r="H40" s="101">
        <v>1.1000000000000001</v>
      </c>
      <c r="I40" s="101">
        <v>4.5999999999999996</v>
      </c>
      <c r="J40" s="101">
        <v>35.200000000000003</v>
      </c>
      <c r="K40" s="101">
        <v>2.6</v>
      </c>
      <c r="L40" s="101">
        <v>77.2</v>
      </c>
      <c r="M40" s="101" t="s">
        <v>53</v>
      </c>
      <c r="N40" s="101">
        <v>413.3</v>
      </c>
      <c r="O40" s="103">
        <v>-0.7</v>
      </c>
      <c r="P40" s="828">
        <v>3169.9999999999995</v>
      </c>
    </row>
    <row r="41" spans="1:16">
      <c r="A41" s="104" t="s">
        <v>282</v>
      </c>
      <c r="B41" s="101">
        <v>789</v>
      </c>
      <c r="C41" s="101">
        <v>471.1</v>
      </c>
      <c r="D41" s="101">
        <v>0</v>
      </c>
      <c r="E41" s="101">
        <v>5.0999999999999996</v>
      </c>
      <c r="F41" s="101">
        <v>101.8</v>
      </c>
      <c r="G41" s="101">
        <v>1623.8</v>
      </c>
      <c r="H41" s="101">
        <v>23.5</v>
      </c>
      <c r="I41" s="101">
        <v>10.3</v>
      </c>
      <c r="J41" s="101">
        <v>97.8</v>
      </c>
      <c r="K41" s="101">
        <v>2.7</v>
      </c>
      <c r="L41" s="101">
        <v>54</v>
      </c>
      <c r="M41" s="101">
        <v>0</v>
      </c>
      <c r="N41" s="101">
        <v>200.3</v>
      </c>
      <c r="O41" s="101" t="s">
        <v>283</v>
      </c>
      <c r="P41" s="828">
        <v>3379.4</v>
      </c>
    </row>
    <row r="42" spans="1:16">
      <c r="A42" s="102">
        <v>1997</v>
      </c>
      <c r="B42" s="101">
        <v>1193.3</v>
      </c>
      <c r="C42" s="101">
        <v>14</v>
      </c>
      <c r="D42" s="101">
        <v>0</v>
      </c>
      <c r="E42" s="101">
        <v>4.2</v>
      </c>
      <c r="F42" s="101">
        <v>75</v>
      </c>
      <c r="G42" s="101">
        <v>214.7</v>
      </c>
      <c r="H42" s="101"/>
      <c r="I42" s="101">
        <v>70.5</v>
      </c>
      <c r="J42" s="101">
        <v>10</v>
      </c>
      <c r="K42" s="101" t="s">
        <v>53</v>
      </c>
      <c r="L42" s="101" t="s">
        <v>53</v>
      </c>
      <c r="M42" s="101" t="s">
        <v>53</v>
      </c>
      <c r="N42" s="101">
        <v>1258.3</v>
      </c>
      <c r="O42" s="101"/>
      <c r="P42" s="828">
        <v>2840</v>
      </c>
    </row>
    <row r="43" spans="1:16">
      <c r="A43" s="102">
        <v>1998</v>
      </c>
      <c r="B43" s="101">
        <v>494.4</v>
      </c>
      <c r="C43" s="101">
        <v>13</v>
      </c>
      <c r="D43" s="101">
        <v>157.80000000000001</v>
      </c>
      <c r="E43" s="101">
        <v>4.4000000000000004</v>
      </c>
      <c r="F43" s="101">
        <v>74.2</v>
      </c>
      <c r="G43" s="101">
        <v>1479.7</v>
      </c>
      <c r="H43" s="101">
        <v>0</v>
      </c>
      <c r="I43" s="101">
        <v>51.8</v>
      </c>
      <c r="J43" s="101">
        <v>42.5</v>
      </c>
      <c r="K43" s="101">
        <v>0</v>
      </c>
      <c r="L43" s="101">
        <v>0</v>
      </c>
      <c r="M43" s="101">
        <v>428.9</v>
      </c>
      <c r="N43" s="101">
        <v>107.4</v>
      </c>
      <c r="O43" s="101">
        <v>0</v>
      </c>
      <c r="P43" s="828">
        <v>2854.1000000000004</v>
      </c>
    </row>
    <row r="44" spans="1:16">
      <c r="A44" s="102">
        <v>1999</v>
      </c>
      <c r="B44" s="101">
        <v>671.6</v>
      </c>
      <c r="C44" s="101">
        <v>4</v>
      </c>
      <c r="D44" s="101">
        <v>0</v>
      </c>
      <c r="E44" s="101">
        <v>3.8</v>
      </c>
      <c r="F44" s="101">
        <v>109.6</v>
      </c>
      <c r="G44" s="101">
        <v>132.19999999999999</v>
      </c>
      <c r="H44" s="101">
        <v>0</v>
      </c>
      <c r="I44" s="101">
        <v>51.8</v>
      </c>
      <c r="J44" s="101">
        <v>50.8</v>
      </c>
      <c r="K44" s="101">
        <v>0</v>
      </c>
      <c r="L44" s="101">
        <v>0</v>
      </c>
      <c r="M44" s="101">
        <v>1446.6</v>
      </c>
      <c r="N44" s="101">
        <v>0</v>
      </c>
      <c r="O44" s="101">
        <v>0</v>
      </c>
      <c r="P44" s="828">
        <v>2470.3999999999996</v>
      </c>
    </row>
    <row r="45" spans="1:16">
      <c r="A45" s="105">
        <v>2000</v>
      </c>
      <c r="B45" s="101">
        <v>251.3</v>
      </c>
      <c r="C45" s="101">
        <v>0</v>
      </c>
      <c r="D45" s="101">
        <v>0</v>
      </c>
      <c r="E45" s="101">
        <v>58</v>
      </c>
      <c r="F45" s="101">
        <v>1460</v>
      </c>
      <c r="G45" s="101">
        <v>250.8</v>
      </c>
      <c r="H45" s="101">
        <v>0</v>
      </c>
      <c r="I45" s="101">
        <v>2</v>
      </c>
      <c r="J45" s="101">
        <v>13</v>
      </c>
      <c r="K45" s="101">
        <v>0</v>
      </c>
      <c r="L45" s="101">
        <v>0</v>
      </c>
      <c r="M45" s="101">
        <v>115.7</v>
      </c>
      <c r="N45" s="101">
        <v>167.5</v>
      </c>
      <c r="O45" s="101">
        <v>0</v>
      </c>
      <c r="P45" s="828">
        <v>2318.2999999999997</v>
      </c>
    </row>
    <row r="46" spans="1:16">
      <c r="A46" s="105">
        <v>2001</v>
      </c>
      <c r="B46" s="101">
        <v>251.3</v>
      </c>
      <c r="C46" s="101">
        <v>0</v>
      </c>
      <c r="D46" s="101">
        <v>0</v>
      </c>
      <c r="E46" s="101">
        <v>58</v>
      </c>
      <c r="F46" s="101">
        <v>1460</v>
      </c>
      <c r="G46" s="101">
        <v>163.95</v>
      </c>
      <c r="H46" s="101">
        <v>0</v>
      </c>
      <c r="I46" s="101">
        <v>2</v>
      </c>
      <c r="J46" s="101">
        <v>13</v>
      </c>
      <c r="K46" s="101">
        <v>0</v>
      </c>
      <c r="L46" s="101">
        <v>0</v>
      </c>
      <c r="M46" s="101">
        <v>115.7</v>
      </c>
      <c r="N46" s="101">
        <v>167.5</v>
      </c>
      <c r="O46" s="101">
        <v>0</v>
      </c>
      <c r="P46" s="828">
        <v>2231.4499999999998</v>
      </c>
    </row>
    <row r="47" spans="1:16">
      <c r="A47" s="102">
        <v>2002</v>
      </c>
      <c r="B47" s="101">
        <v>6903.4</v>
      </c>
      <c r="C47" s="101">
        <v>2692.7249999999999</v>
      </c>
      <c r="D47" s="101">
        <v>0</v>
      </c>
      <c r="E47" s="101">
        <v>63</v>
      </c>
      <c r="F47" s="101">
        <v>1473</v>
      </c>
      <c r="G47" s="101">
        <v>276.39999999999998</v>
      </c>
      <c r="H47" s="101">
        <v>0</v>
      </c>
      <c r="I47" s="101">
        <v>2</v>
      </c>
      <c r="J47" s="101">
        <v>13</v>
      </c>
      <c r="K47" s="101">
        <v>0</v>
      </c>
      <c r="L47" s="101">
        <v>0</v>
      </c>
      <c r="M47" s="101">
        <v>115.7</v>
      </c>
      <c r="N47" s="101">
        <v>167.5</v>
      </c>
      <c r="O47" s="101">
        <v>0</v>
      </c>
      <c r="P47" s="828">
        <v>11706.725</v>
      </c>
    </row>
    <row r="48" spans="1:16">
      <c r="A48" s="106">
        <v>2003</v>
      </c>
      <c r="B48" s="101">
        <v>415</v>
      </c>
      <c r="C48" s="101">
        <v>32504.9</v>
      </c>
      <c r="D48" s="101" t="s">
        <v>53</v>
      </c>
      <c r="E48" s="101" t="s">
        <v>53</v>
      </c>
      <c r="F48" s="101" t="s">
        <v>53</v>
      </c>
      <c r="G48" s="101" t="s">
        <v>53</v>
      </c>
      <c r="H48" s="101" t="s">
        <v>53</v>
      </c>
      <c r="I48" s="101" t="s">
        <v>53</v>
      </c>
      <c r="J48" s="101" t="s">
        <v>53</v>
      </c>
      <c r="K48" s="101">
        <v>1470</v>
      </c>
      <c r="L48" s="101" t="s">
        <v>53</v>
      </c>
      <c r="M48" s="101" t="s">
        <v>53</v>
      </c>
      <c r="N48" s="101" t="s">
        <v>53</v>
      </c>
      <c r="O48" s="101" t="s">
        <v>53</v>
      </c>
      <c r="P48" s="828">
        <v>34389.9</v>
      </c>
    </row>
    <row r="49" spans="1:16">
      <c r="A49" s="105">
        <v>2004</v>
      </c>
      <c r="B49" s="101">
        <v>230</v>
      </c>
      <c r="C49" s="101">
        <v>32758.7</v>
      </c>
      <c r="D49" s="101" t="s">
        <v>53</v>
      </c>
      <c r="E49" s="101" t="s">
        <v>53</v>
      </c>
      <c r="F49" s="101" t="s">
        <v>53</v>
      </c>
      <c r="G49" s="101" t="s">
        <v>53</v>
      </c>
      <c r="H49" s="101" t="s">
        <v>53</v>
      </c>
      <c r="I49" s="101" t="s">
        <v>53</v>
      </c>
      <c r="J49" s="101" t="s">
        <v>53</v>
      </c>
      <c r="K49" s="101" t="s">
        <v>53</v>
      </c>
      <c r="L49" s="101" t="s">
        <v>53</v>
      </c>
      <c r="M49" s="101" t="s">
        <v>53</v>
      </c>
      <c r="N49" s="101" t="s">
        <v>53</v>
      </c>
      <c r="O49" s="101" t="s">
        <v>53</v>
      </c>
      <c r="P49" s="828">
        <v>32988.699999999997</v>
      </c>
    </row>
    <row r="50" spans="1:16">
      <c r="A50" s="105">
        <v>2005</v>
      </c>
      <c r="B50" s="101">
        <v>158.57</v>
      </c>
      <c r="C50" s="101">
        <v>0</v>
      </c>
      <c r="D50" s="101">
        <v>0</v>
      </c>
      <c r="E50" s="101">
        <v>1.8774999999999999</v>
      </c>
      <c r="F50" s="101">
        <v>20.661000000000001</v>
      </c>
      <c r="G50" s="101">
        <v>58.868980000000001</v>
      </c>
      <c r="H50" s="101">
        <v>0</v>
      </c>
      <c r="I50" s="101">
        <v>80.671999999999997</v>
      </c>
      <c r="J50" s="101">
        <v>31.327000000000002</v>
      </c>
      <c r="K50" s="101">
        <v>0</v>
      </c>
      <c r="L50" s="101">
        <v>0</v>
      </c>
      <c r="M50" s="101">
        <v>5.6070000000000002</v>
      </c>
      <c r="N50" s="101">
        <v>622.41399999999999</v>
      </c>
      <c r="O50" s="101">
        <v>0</v>
      </c>
      <c r="P50" s="828">
        <v>979.99748</v>
      </c>
    </row>
    <row r="51" spans="1:16">
      <c r="A51" s="105">
        <v>2006</v>
      </c>
      <c r="B51" s="101">
        <v>102.50700000000001</v>
      </c>
      <c r="C51" s="101">
        <v>0</v>
      </c>
      <c r="D51" s="101">
        <v>0</v>
      </c>
      <c r="E51" s="101">
        <v>1.754</v>
      </c>
      <c r="F51" s="101">
        <v>16.763999999999999</v>
      </c>
      <c r="G51" s="101">
        <v>37.338999999999999</v>
      </c>
      <c r="H51" s="101">
        <v>0</v>
      </c>
      <c r="I51" s="101">
        <v>50.844999999999999</v>
      </c>
      <c r="J51" s="101">
        <v>43.067999999999998</v>
      </c>
      <c r="K51" s="101">
        <v>0</v>
      </c>
      <c r="L51" s="101">
        <v>0</v>
      </c>
      <c r="M51" s="101">
        <v>3.8809999999999998</v>
      </c>
      <c r="N51" s="101">
        <v>463.82799999999997</v>
      </c>
      <c r="O51" s="101">
        <v>0</v>
      </c>
      <c r="P51" s="828">
        <v>719.98599999999988</v>
      </c>
    </row>
    <row r="52" spans="1:16">
      <c r="A52" s="105">
        <v>2007</v>
      </c>
      <c r="B52" s="101">
        <v>143.88900000000001</v>
      </c>
      <c r="C52" s="101">
        <v>0</v>
      </c>
      <c r="D52" s="101">
        <v>0</v>
      </c>
      <c r="E52" s="101">
        <v>1.591</v>
      </c>
      <c r="F52" s="101">
        <v>16.213999999999999</v>
      </c>
      <c r="G52" s="101">
        <v>35.929000000000002</v>
      </c>
      <c r="H52" s="101">
        <v>0</v>
      </c>
      <c r="I52" s="101">
        <v>39.841000000000001</v>
      </c>
      <c r="J52" s="101">
        <v>1.829</v>
      </c>
      <c r="K52" s="101">
        <v>0</v>
      </c>
      <c r="L52" s="101">
        <v>0</v>
      </c>
      <c r="M52" s="101">
        <v>3.8809999999999998</v>
      </c>
      <c r="N52" s="101">
        <v>376.822</v>
      </c>
      <c r="O52" s="101">
        <v>0</v>
      </c>
      <c r="P52" s="828">
        <v>619.99600000000009</v>
      </c>
    </row>
    <row r="53" spans="1:16">
      <c r="A53" s="105">
        <v>2008</v>
      </c>
      <c r="B53" s="101">
        <v>129.19999999999999</v>
      </c>
      <c r="C53" s="101">
        <v>0</v>
      </c>
      <c r="D53" s="101">
        <v>0</v>
      </c>
      <c r="E53" s="101">
        <v>1.6</v>
      </c>
      <c r="F53" s="101">
        <v>16</v>
      </c>
      <c r="G53" s="101">
        <v>35.4</v>
      </c>
      <c r="H53" s="101">
        <v>0</v>
      </c>
      <c r="I53" s="101">
        <v>39.6</v>
      </c>
      <c r="J53" s="101">
        <v>1.8</v>
      </c>
      <c r="K53" s="101">
        <v>0</v>
      </c>
      <c r="L53" s="101">
        <v>0</v>
      </c>
      <c r="M53" s="101">
        <v>3.8</v>
      </c>
      <c r="N53" s="101">
        <v>292.60000000000002</v>
      </c>
      <c r="O53" s="101">
        <v>0</v>
      </c>
      <c r="P53" s="828">
        <v>520</v>
      </c>
    </row>
    <row r="54" spans="1:16">
      <c r="A54" s="105">
        <v>2009</v>
      </c>
      <c r="B54" s="101">
        <v>24.645</v>
      </c>
      <c r="C54" s="101">
        <v>0</v>
      </c>
      <c r="D54" s="101">
        <v>0</v>
      </c>
      <c r="E54" s="101">
        <v>1.556</v>
      </c>
      <c r="F54" s="101">
        <v>16.013999999999999</v>
      </c>
      <c r="G54" s="101">
        <v>35.378999999999998</v>
      </c>
      <c r="H54" s="101">
        <v>0</v>
      </c>
      <c r="I54" s="101">
        <v>39.591000000000001</v>
      </c>
      <c r="J54" s="101">
        <v>1.8280000000000001</v>
      </c>
      <c r="K54" s="101">
        <v>0</v>
      </c>
      <c r="L54" s="101">
        <v>0</v>
      </c>
      <c r="M54" s="101">
        <v>3.8260000000000001</v>
      </c>
      <c r="N54" s="101">
        <v>397.15699999999998</v>
      </c>
      <c r="O54" s="101">
        <v>0</v>
      </c>
      <c r="P54" s="828">
        <v>519.99599999999998</v>
      </c>
    </row>
    <row r="55" spans="1:16">
      <c r="A55" s="105">
        <v>2010</v>
      </c>
      <c r="B55" s="101">
        <v>0</v>
      </c>
      <c r="C55" s="101">
        <v>0</v>
      </c>
      <c r="D55" s="101">
        <v>0</v>
      </c>
      <c r="E55" s="101">
        <v>1.391</v>
      </c>
      <c r="F55" s="101">
        <v>2.7549999999999999</v>
      </c>
      <c r="G55" s="101">
        <v>12.195</v>
      </c>
      <c r="H55" s="101">
        <v>0</v>
      </c>
      <c r="I55" s="101">
        <v>18.727</v>
      </c>
      <c r="J55" s="101">
        <v>0.60499999999999998</v>
      </c>
      <c r="K55" s="101">
        <v>0</v>
      </c>
      <c r="L55" s="101">
        <v>0</v>
      </c>
      <c r="M55" s="101">
        <v>3.218</v>
      </c>
      <c r="N55" s="101">
        <v>181.10900000000001</v>
      </c>
      <c r="O55" s="101">
        <v>0</v>
      </c>
      <c r="P55" s="828">
        <f>SUM(B55:N55)</f>
        <v>220</v>
      </c>
    </row>
    <row r="56" spans="1:16" ht="17.25" thickBot="1">
      <c r="A56" s="107" t="s">
        <v>1053</v>
      </c>
      <c r="B56" s="108">
        <v>0</v>
      </c>
      <c r="C56" s="108">
        <v>0</v>
      </c>
      <c r="D56" s="108">
        <v>0</v>
      </c>
      <c r="E56" s="108">
        <v>0</v>
      </c>
      <c r="F56" s="108">
        <v>0</v>
      </c>
      <c r="G56" s="108">
        <v>0</v>
      </c>
      <c r="H56" s="108">
        <v>0</v>
      </c>
      <c r="I56" s="108">
        <v>0</v>
      </c>
      <c r="J56" s="108">
        <v>0</v>
      </c>
      <c r="K56" s="108">
        <v>0</v>
      </c>
      <c r="L56" s="108">
        <v>0</v>
      </c>
      <c r="M56" s="108">
        <v>0</v>
      </c>
      <c r="N56" s="108">
        <v>0</v>
      </c>
      <c r="O56" s="108">
        <v>0</v>
      </c>
      <c r="P56" s="829">
        <v>0</v>
      </c>
    </row>
    <row r="57" spans="1:16">
      <c r="A57" s="824" t="s">
        <v>58</v>
      </c>
      <c r="B57" s="429"/>
      <c r="C57" s="429"/>
      <c r="D57" s="638"/>
      <c r="E57" s="638"/>
      <c r="F57" s="638"/>
      <c r="G57" s="638"/>
      <c r="H57" s="638"/>
      <c r="I57" s="638"/>
      <c r="J57" s="638"/>
      <c r="K57" s="638"/>
      <c r="L57" s="638"/>
      <c r="M57" s="638"/>
      <c r="N57" s="638"/>
      <c r="O57" s="638"/>
      <c r="P57" s="638"/>
    </row>
    <row r="58" spans="1:16" ht="15">
      <c r="A58" s="824" t="s">
        <v>989</v>
      </c>
      <c r="B58" s="429"/>
      <c r="C58" s="429"/>
      <c r="D58" s="638"/>
      <c r="E58" s="638"/>
      <c r="F58" s="638"/>
      <c r="G58" s="638"/>
      <c r="H58" s="638"/>
      <c r="I58" s="638"/>
      <c r="J58" s="638"/>
      <c r="K58" s="638"/>
      <c r="L58" s="638"/>
      <c r="M58" s="638"/>
      <c r="N58" s="638"/>
      <c r="O58" s="638"/>
      <c r="P58" s="638"/>
    </row>
    <row r="59" spans="1:16" ht="15">
      <c r="A59" s="824" t="s">
        <v>992</v>
      </c>
      <c r="B59" s="429"/>
      <c r="C59" s="429"/>
      <c r="D59" s="638"/>
      <c r="E59" s="638"/>
      <c r="F59" s="638"/>
      <c r="G59" s="638"/>
      <c r="H59" s="638"/>
      <c r="I59" s="638"/>
      <c r="J59" s="638"/>
      <c r="K59" s="638"/>
      <c r="L59" s="638"/>
      <c r="M59" s="638"/>
      <c r="N59" s="638"/>
      <c r="O59" s="638"/>
      <c r="P59" s="638"/>
    </row>
    <row r="60" spans="1:16" ht="15">
      <c r="A60" s="824" t="s">
        <v>1054</v>
      </c>
      <c r="B60" s="429"/>
      <c r="C60" s="429"/>
      <c r="D60" s="638"/>
      <c r="E60" s="638"/>
      <c r="F60" s="638"/>
      <c r="G60" s="638"/>
      <c r="H60" s="638"/>
      <c r="I60" s="638"/>
      <c r="J60" s="638"/>
      <c r="K60" s="638"/>
      <c r="L60" s="638"/>
      <c r="M60" s="638"/>
      <c r="N60" s="638"/>
      <c r="O60" s="638"/>
      <c r="P60" s="638"/>
    </row>
    <row r="61" spans="1:16">
      <c r="A61" s="824" t="s">
        <v>988</v>
      </c>
      <c r="B61" s="825"/>
      <c r="C61" s="825"/>
      <c r="D61" s="825"/>
      <c r="E61" s="825"/>
      <c r="F61" s="825"/>
      <c r="G61" s="825"/>
      <c r="H61" s="825"/>
      <c r="I61" s="825"/>
      <c r="J61" s="825"/>
      <c r="K61" s="825"/>
      <c r="L61" s="825"/>
      <c r="M61" s="825"/>
      <c r="N61" s="825"/>
      <c r="O61" s="825"/>
      <c r="P61" s="825"/>
    </row>
    <row r="62" spans="1:16">
      <c r="A62" s="110"/>
    </row>
    <row r="63" spans="1:16"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</row>
    <row r="64" spans="1:16"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</row>
    <row r="65" spans="2:16"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</row>
    <row r="66" spans="2:16"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</row>
    <row r="67" spans="2:16"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</row>
    <row r="68" spans="2:16"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</row>
    <row r="69" spans="2:16"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</row>
    <row r="70" spans="2:16"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</row>
  </sheetData>
  <mergeCells count="1">
    <mergeCell ref="P2:P4"/>
  </mergeCells>
  <pageMargins left="0.99" right="0.5" top="1.1299999999999999" bottom="0.75" header="0.54" footer="0.3"/>
  <pageSetup paperSize="9" scale="5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Y82"/>
  <sheetViews>
    <sheetView view="pageBreakPreview" zoomScaleNormal="75" zoomScaleSheetLayoutView="100" workbookViewId="0">
      <pane xSplit="1" ySplit="4" topLeftCell="B5" activePane="bottomRight" state="frozen"/>
      <selection sqref="A1:H1"/>
      <selection pane="topRight" sqref="A1:H1"/>
      <selection pane="bottomLeft" sqref="A1:H1"/>
      <selection pane="bottomRight" activeCell="B5" sqref="B5"/>
    </sheetView>
  </sheetViews>
  <sheetFormatPr defaultRowHeight="15.75"/>
  <cols>
    <col min="1" max="1" width="14.42578125" style="124" customWidth="1"/>
    <col min="2" max="2" width="7.140625" style="124" bestFit="1" customWidth="1"/>
    <col min="3" max="3" width="18.140625" style="124" bestFit="1" customWidth="1"/>
    <col min="4" max="5" width="6.85546875" style="124" bestFit="1" customWidth="1"/>
    <col min="6" max="7" width="12" style="124" bestFit="1" customWidth="1"/>
    <col min="8" max="8" width="5.85546875" style="124" customWidth="1"/>
    <col min="9" max="9" width="10.28515625" style="124" bestFit="1" customWidth="1"/>
    <col min="10" max="10" width="18.140625" style="124" bestFit="1" customWidth="1"/>
    <col min="11" max="11" width="7.28515625" style="124" bestFit="1" customWidth="1"/>
    <col min="12" max="12" width="7.85546875" style="124" bestFit="1" customWidth="1"/>
    <col min="13" max="14" width="14.7109375" style="124" bestFit="1" customWidth="1"/>
    <col min="15" max="39" width="14.7109375" style="124" customWidth="1"/>
    <col min="40" max="40" width="9.140625" style="124"/>
    <col min="41" max="41" width="9.85546875" style="124" bestFit="1" customWidth="1"/>
    <col min="42" max="43" width="9.28515625" style="124" bestFit="1" customWidth="1"/>
    <col min="44" max="61" width="9.140625" style="124"/>
    <col min="62" max="62" width="11" style="124" customWidth="1"/>
    <col min="63" max="281" width="9.140625" style="124"/>
    <col min="282" max="282" width="14.42578125" style="124" customWidth="1"/>
    <col min="283" max="283" width="7.140625" style="124" bestFit="1" customWidth="1"/>
    <col min="284" max="284" width="18.140625" style="124" bestFit="1" customWidth="1"/>
    <col min="285" max="285" width="5.28515625" style="124" bestFit="1" customWidth="1"/>
    <col min="286" max="286" width="6.85546875" style="124" bestFit="1" customWidth="1"/>
    <col min="287" max="288" width="12" style="124" bestFit="1" customWidth="1"/>
    <col min="289" max="289" width="5.85546875" style="124" customWidth="1"/>
    <col min="290" max="290" width="10.28515625" style="124" bestFit="1" customWidth="1"/>
    <col min="291" max="291" width="18.140625" style="124" bestFit="1" customWidth="1"/>
    <col min="292" max="292" width="7.28515625" style="124" bestFit="1" customWidth="1"/>
    <col min="293" max="293" width="7.85546875" style="124" bestFit="1" customWidth="1"/>
    <col min="294" max="295" width="14.7109375" style="124" bestFit="1" customWidth="1"/>
    <col min="296" max="296" width="9.140625" style="124"/>
    <col min="297" max="297" width="9.85546875" style="124" bestFit="1" customWidth="1"/>
    <col min="298" max="299" width="9.28515625" style="124" bestFit="1" customWidth="1"/>
    <col min="300" max="317" width="9.140625" style="124"/>
    <col min="318" max="318" width="11" style="124" customWidth="1"/>
    <col min="319" max="537" width="9.140625" style="124"/>
    <col min="538" max="538" width="14.42578125" style="124" customWidth="1"/>
    <col min="539" max="539" width="7.140625" style="124" bestFit="1" customWidth="1"/>
    <col min="540" max="540" width="18.140625" style="124" bestFit="1" customWidth="1"/>
    <col min="541" max="541" width="5.28515625" style="124" bestFit="1" customWidth="1"/>
    <col min="542" max="542" width="6.85546875" style="124" bestFit="1" customWidth="1"/>
    <col min="543" max="544" width="12" style="124" bestFit="1" customWidth="1"/>
    <col min="545" max="545" width="5.85546875" style="124" customWidth="1"/>
    <col min="546" max="546" width="10.28515625" style="124" bestFit="1" customWidth="1"/>
    <col min="547" max="547" width="18.140625" style="124" bestFit="1" customWidth="1"/>
    <col min="548" max="548" width="7.28515625" style="124" bestFit="1" customWidth="1"/>
    <col min="549" max="549" width="7.85546875" style="124" bestFit="1" customWidth="1"/>
    <col min="550" max="551" width="14.7109375" style="124" bestFit="1" customWidth="1"/>
    <col min="552" max="552" width="9.140625" style="124"/>
    <col min="553" max="553" width="9.85546875" style="124" bestFit="1" customWidth="1"/>
    <col min="554" max="555" width="9.28515625" style="124" bestFit="1" customWidth="1"/>
    <col min="556" max="573" width="9.140625" style="124"/>
    <col min="574" max="574" width="11" style="124" customWidth="1"/>
    <col min="575" max="793" width="9.140625" style="124"/>
    <col min="794" max="794" width="14.42578125" style="124" customWidth="1"/>
    <col min="795" max="795" width="7.140625" style="124" bestFit="1" customWidth="1"/>
    <col min="796" max="796" width="18.140625" style="124" bestFit="1" customWidth="1"/>
    <col min="797" max="797" width="5.28515625" style="124" bestFit="1" customWidth="1"/>
    <col min="798" max="798" width="6.85546875" style="124" bestFit="1" customWidth="1"/>
    <col min="799" max="800" width="12" style="124" bestFit="1" customWidth="1"/>
    <col min="801" max="801" width="5.85546875" style="124" customWidth="1"/>
    <col min="802" max="802" width="10.28515625" style="124" bestFit="1" customWidth="1"/>
    <col min="803" max="803" width="18.140625" style="124" bestFit="1" customWidth="1"/>
    <col min="804" max="804" width="7.28515625" style="124" bestFit="1" customWidth="1"/>
    <col min="805" max="805" width="7.85546875" style="124" bestFit="1" customWidth="1"/>
    <col min="806" max="807" width="14.7109375" style="124" bestFit="1" customWidth="1"/>
    <col min="808" max="808" width="9.140625" style="124"/>
    <col min="809" max="809" width="9.85546875" style="124" bestFit="1" customWidth="1"/>
    <col min="810" max="811" width="9.28515625" style="124" bestFit="1" customWidth="1"/>
    <col min="812" max="829" width="9.140625" style="124"/>
    <col min="830" max="830" width="11" style="124" customWidth="1"/>
    <col min="831" max="1049" width="9.140625" style="124"/>
    <col min="1050" max="1050" width="14.42578125" style="124" customWidth="1"/>
    <col min="1051" max="1051" width="7.140625" style="124" bestFit="1" customWidth="1"/>
    <col min="1052" max="1052" width="18.140625" style="124" bestFit="1" customWidth="1"/>
    <col min="1053" max="1053" width="5.28515625" style="124" bestFit="1" customWidth="1"/>
    <col min="1054" max="1054" width="6.85546875" style="124" bestFit="1" customWidth="1"/>
    <col min="1055" max="1056" width="12" style="124" bestFit="1" customWidth="1"/>
    <col min="1057" max="1057" width="5.85546875" style="124" customWidth="1"/>
    <col min="1058" max="1058" width="10.28515625" style="124" bestFit="1" customWidth="1"/>
    <col min="1059" max="1059" width="18.140625" style="124" bestFit="1" customWidth="1"/>
    <col min="1060" max="1060" width="7.28515625" style="124" bestFit="1" customWidth="1"/>
    <col min="1061" max="1061" width="7.85546875" style="124" bestFit="1" customWidth="1"/>
    <col min="1062" max="1063" width="14.7109375" style="124" bestFit="1" customWidth="1"/>
    <col min="1064" max="1064" width="9.140625" style="124"/>
    <col min="1065" max="1065" width="9.85546875" style="124" bestFit="1" customWidth="1"/>
    <col min="1066" max="1067" width="9.28515625" style="124" bestFit="1" customWidth="1"/>
    <col min="1068" max="1085" width="9.140625" style="124"/>
    <col min="1086" max="1086" width="11" style="124" customWidth="1"/>
    <col min="1087" max="1305" width="9.140625" style="124"/>
    <col min="1306" max="1306" width="14.42578125" style="124" customWidth="1"/>
    <col min="1307" max="1307" width="7.140625" style="124" bestFit="1" customWidth="1"/>
    <col min="1308" max="1308" width="18.140625" style="124" bestFit="1" customWidth="1"/>
    <col min="1309" max="1309" width="5.28515625" style="124" bestFit="1" customWidth="1"/>
    <col min="1310" max="1310" width="6.85546875" style="124" bestFit="1" customWidth="1"/>
    <col min="1311" max="1312" width="12" style="124" bestFit="1" customWidth="1"/>
    <col min="1313" max="1313" width="5.85546875" style="124" customWidth="1"/>
    <col min="1314" max="1314" width="10.28515625" style="124" bestFit="1" customWidth="1"/>
    <col min="1315" max="1315" width="18.140625" style="124" bestFit="1" customWidth="1"/>
    <col min="1316" max="1316" width="7.28515625" style="124" bestFit="1" customWidth="1"/>
    <col min="1317" max="1317" width="7.85546875" style="124" bestFit="1" customWidth="1"/>
    <col min="1318" max="1319" width="14.7109375" style="124" bestFit="1" customWidth="1"/>
    <col min="1320" max="1320" width="9.140625" style="124"/>
    <col min="1321" max="1321" width="9.85546875" style="124" bestFit="1" customWidth="1"/>
    <col min="1322" max="1323" width="9.28515625" style="124" bestFit="1" customWidth="1"/>
    <col min="1324" max="1341" width="9.140625" style="124"/>
    <col min="1342" max="1342" width="11" style="124" customWidth="1"/>
    <col min="1343" max="1561" width="9.140625" style="124"/>
    <col min="1562" max="1562" width="14.42578125" style="124" customWidth="1"/>
    <col min="1563" max="1563" width="7.140625" style="124" bestFit="1" customWidth="1"/>
    <col min="1564" max="1564" width="18.140625" style="124" bestFit="1" customWidth="1"/>
    <col min="1565" max="1565" width="5.28515625" style="124" bestFit="1" customWidth="1"/>
    <col min="1566" max="1566" width="6.85546875" style="124" bestFit="1" customWidth="1"/>
    <col min="1567" max="1568" width="12" style="124" bestFit="1" customWidth="1"/>
    <col min="1569" max="1569" width="5.85546875" style="124" customWidth="1"/>
    <col min="1570" max="1570" width="10.28515625" style="124" bestFit="1" customWidth="1"/>
    <col min="1571" max="1571" width="18.140625" style="124" bestFit="1" customWidth="1"/>
    <col min="1572" max="1572" width="7.28515625" style="124" bestFit="1" customWidth="1"/>
    <col min="1573" max="1573" width="7.85546875" style="124" bestFit="1" customWidth="1"/>
    <col min="1574" max="1575" width="14.7109375" style="124" bestFit="1" customWidth="1"/>
    <col min="1576" max="1576" width="9.140625" style="124"/>
    <col min="1577" max="1577" width="9.85546875" style="124" bestFit="1" customWidth="1"/>
    <col min="1578" max="1579" width="9.28515625" style="124" bestFit="1" customWidth="1"/>
    <col min="1580" max="1597" width="9.140625" style="124"/>
    <col min="1598" max="1598" width="11" style="124" customWidth="1"/>
    <col min="1599" max="1817" width="9.140625" style="124"/>
    <col min="1818" max="1818" width="14.42578125" style="124" customWidth="1"/>
    <col min="1819" max="1819" width="7.140625" style="124" bestFit="1" customWidth="1"/>
    <col min="1820" max="1820" width="18.140625" style="124" bestFit="1" customWidth="1"/>
    <col min="1821" max="1821" width="5.28515625" style="124" bestFit="1" customWidth="1"/>
    <col min="1822" max="1822" width="6.85546875" style="124" bestFit="1" customWidth="1"/>
    <col min="1823" max="1824" width="12" style="124" bestFit="1" customWidth="1"/>
    <col min="1825" max="1825" width="5.85546875" style="124" customWidth="1"/>
    <col min="1826" max="1826" width="10.28515625" style="124" bestFit="1" customWidth="1"/>
    <col min="1827" max="1827" width="18.140625" style="124" bestFit="1" customWidth="1"/>
    <col min="1828" max="1828" width="7.28515625" style="124" bestFit="1" customWidth="1"/>
    <col min="1829" max="1829" width="7.85546875" style="124" bestFit="1" customWidth="1"/>
    <col min="1830" max="1831" width="14.7109375" style="124" bestFit="1" customWidth="1"/>
    <col min="1832" max="1832" width="9.140625" style="124"/>
    <col min="1833" max="1833" width="9.85546875" style="124" bestFit="1" customWidth="1"/>
    <col min="1834" max="1835" width="9.28515625" style="124" bestFit="1" customWidth="1"/>
    <col min="1836" max="1853" width="9.140625" style="124"/>
    <col min="1854" max="1854" width="11" style="124" customWidth="1"/>
    <col min="1855" max="2073" width="9.140625" style="124"/>
    <col min="2074" max="2074" width="14.42578125" style="124" customWidth="1"/>
    <col min="2075" max="2075" width="7.140625" style="124" bestFit="1" customWidth="1"/>
    <col min="2076" max="2076" width="18.140625" style="124" bestFit="1" customWidth="1"/>
    <col min="2077" max="2077" width="5.28515625" style="124" bestFit="1" customWidth="1"/>
    <col min="2078" max="2078" width="6.85546875" style="124" bestFit="1" customWidth="1"/>
    <col min="2079" max="2080" width="12" style="124" bestFit="1" customWidth="1"/>
    <col min="2081" max="2081" width="5.85546875" style="124" customWidth="1"/>
    <col min="2082" max="2082" width="10.28515625" style="124" bestFit="1" customWidth="1"/>
    <col min="2083" max="2083" width="18.140625" style="124" bestFit="1" customWidth="1"/>
    <col min="2084" max="2084" width="7.28515625" style="124" bestFit="1" customWidth="1"/>
    <col min="2085" max="2085" width="7.85546875" style="124" bestFit="1" customWidth="1"/>
    <col min="2086" max="2087" width="14.7109375" style="124" bestFit="1" customWidth="1"/>
    <col min="2088" max="2088" width="9.140625" style="124"/>
    <col min="2089" max="2089" width="9.85546875" style="124" bestFit="1" customWidth="1"/>
    <col min="2090" max="2091" width="9.28515625" style="124" bestFit="1" customWidth="1"/>
    <col min="2092" max="2109" width="9.140625" style="124"/>
    <col min="2110" max="2110" width="11" style="124" customWidth="1"/>
    <col min="2111" max="2329" width="9.140625" style="124"/>
    <col min="2330" max="2330" width="14.42578125" style="124" customWidth="1"/>
    <col min="2331" max="2331" width="7.140625" style="124" bestFit="1" customWidth="1"/>
    <col min="2332" max="2332" width="18.140625" style="124" bestFit="1" customWidth="1"/>
    <col min="2333" max="2333" width="5.28515625" style="124" bestFit="1" customWidth="1"/>
    <col min="2334" max="2334" width="6.85546875" style="124" bestFit="1" customWidth="1"/>
    <col min="2335" max="2336" width="12" style="124" bestFit="1" customWidth="1"/>
    <col min="2337" max="2337" width="5.85546875" style="124" customWidth="1"/>
    <col min="2338" max="2338" width="10.28515625" style="124" bestFit="1" customWidth="1"/>
    <col min="2339" max="2339" width="18.140625" style="124" bestFit="1" customWidth="1"/>
    <col min="2340" max="2340" width="7.28515625" style="124" bestFit="1" customWidth="1"/>
    <col min="2341" max="2341" width="7.85546875" style="124" bestFit="1" customWidth="1"/>
    <col min="2342" max="2343" width="14.7109375" style="124" bestFit="1" customWidth="1"/>
    <col min="2344" max="2344" width="9.140625" style="124"/>
    <col min="2345" max="2345" width="9.85546875" style="124" bestFit="1" customWidth="1"/>
    <col min="2346" max="2347" width="9.28515625" style="124" bestFit="1" customWidth="1"/>
    <col min="2348" max="2365" width="9.140625" style="124"/>
    <col min="2366" max="2366" width="11" style="124" customWidth="1"/>
    <col min="2367" max="2585" width="9.140625" style="124"/>
    <col min="2586" max="2586" width="14.42578125" style="124" customWidth="1"/>
    <col min="2587" max="2587" width="7.140625" style="124" bestFit="1" customWidth="1"/>
    <col min="2588" max="2588" width="18.140625" style="124" bestFit="1" customWidth="1"/>
    <col min="2589" max="2589" width="5.28515625" style="124" bestFit="1" customWidth="1"/>
    <col min="2590" max="2590" width="6.85546875" style="124" bestFit="1" customWidth="1"/>
    <col min="2591" max="2592" width="12" style="124" bestFit="1" customWidth="1"/>
    <col min="2593" max="2593" width="5.85546875" style="124" customWidth="1"/>
    <col min="2594" max="2594" width="10.28515625" style="124" bestFit="1" customWidth="1"/>
    <col min="2595" max="2595" width="18.140625" style="124" bestFit="1" customWidth="1"/>
    <col min="2596" max="2596" width="7.28515625" style="124" bestFit="1" customWidth="1"/>
    <col min="2597" max="2597" width="7.85546875" style="124" bestFit="1" customWidth="1"/>
    <col min="2598" max="2599" width="14.7109375" style="124" bestFit="1" customWidth="1"/>
    <col min="2600" max="2600" width="9.140625" style="124"/>
    <col min="2601" max="2601" width="9.85546875" style="124" bestFit="1" customWidth="1"/>
    <col min="2602" max="2603" width="9.28515625" style="124" bestFit="1" customWidth="1"/>
    <col min="2604" max="2621" width="9.140625" style="124"/>
    <col min="2622" max="2622" width="11" style="124" customWidth="1"/>
    <col min="2623" max="2841" width="9.140625" style="124"/>
    <col min="2842" max="2842" width="14.42578125" style="124" customWidth="1"/>
    <col min="2843" max="2843" width="7.140625" style="124" bestFit="1" customWidth="1"/>
    <col min="2844" max="2844" width="18.140625" style="124" bestFit="1" customWidth="1"/>
    <col min="2845" max="2845" width="5.28515625" style="124" bestFit="1" customWidth="1"/>
    <col min="2846" max="2846" width="6.85546875" style="124" bestFit="1" customWidth="1"/>
    <col min="2847" max="2848" width="12" style="124" bestFit="1" customWidth="1"/>
    <col min="2849" max="2849" width="5.85546875" style="124" customWidth="1"/>
    <col min="2850" max="2850" width="10.28515625" style="124" bestFit="1" customWidth="1"/>
    <col min="2851" max="2851" width="18.140625" style="124" bestFit="1" customWidth="1"/>
    <col min="2852" max="2852" width="7.28515625" style="124" bestFit="1" customWidth="1"/>
    <col min="2853" max="2853" width="7.85546875" style="124" bestFit="1" customWidth="1"/>
    <col min="2854" max="2855" width="14.7109375" style="124" bestFit="1" customWidth="1"/>
    <col min="2856" max="2856" width="9.140625" style="124"/>
    <col min="2857" max="2857" width="9.85546875" style="124" bestFit="1" customWidth="1"/>
    <col min="2858" max="2859" width="9.28515625" style="124" bestFit="1" customWidth="1"/>
    <col min="2860" max="2877" width="9.140625" style="124"/>
    <col min="2878" max="2878" width="11" style="124" customWidth="1"/>
    <col min="2879" max="3097" width="9.140625" style="124"/>
    <col min="3098" max="3098" width="14.42578125" style="124" customWidth="1"/>
    <col min="3099" max="3099" width="7.140625" style="124" bestFit="1" customWidth="1"/>
    <col min="3100" max="3100" width="18.140625" style="124" bestFit="1" customWidth="1"/>
    <col min="3101" max="3101" width="5.28515625" style="124" bestFit="1" customWidth="1"/>
    <col min="3102" max="3102" width="6.85546875" style="124" bestFit="1" customWidth="1"/>
    <col min="3103" max="3104" width="12" style="124" bestFit="1" customWidth="1"/>
    <col min="3105" max="3105" width="5.85546875" style="124" customWidth="1"/>
    <col min="3106" max="3106" width="10.28515625" style="124" bestFit="1" customWidth="1"/>
    <col min="3107" max="3107" width="18.140625" style="124" bestFit="1" customWidth="1"/>
    <col min="3108" max="3108" width="7.28515625" style="124" bestFit="1" customWidth="1"/>
    <col min="3109" max="3109" width="7.85546875" style="124" bestFit="1" customWidth="1"/>
    <col min="3110" max="3111" width="14.7109375" style="124" bestFit="1" customWidth="1"/>
    <col min="3112" max="3112" width="9.140625" style="124"/>
    <col min="3113" max="3113" width="9.85546875" style="124" bestFit="1" customWidth="1"/>
    <col min="3114" max="3115" width="9.28515625" style="124" bestFit="1" customWidth="1"/>
    <col min="3116" max="3133" width="9.140625" style="124"/>
    <col min="3134" max="3134" width="11" style="124" customWidth="1"/>
    <col min="3135" max="3353" width="9.140625" style="124"/>
    <col min="3354" max="3354" width="14.42578125" style="124" customWidth="1"/>
    <col min="3355" max="3355" width="7.140625" style="124" bestFit="1" customWidth="1"/>
    <col min="3356" max="3356" width="18.140625" style="124" bestFit="1" customWidth="1"/>
    <col min="3357" max="3357" width="5.28515625" style="124" bestFit="1" customWidth="1"/>
    <col min="3358" max="3358" width="6.85546875" style="124" bestFit="1" customWidth="1"/>
    <col min="3359" max="3360" width="12" style="124" bestFit="1" customWidth="1"/>
    <col min="3361" max="3361" width="5.85546875" style="124" customWidth="1"/>
    <col min="3362" max="3362" width="10.28515625" style="124" bestFit="1" customWidth="1"/>
    <col min="3363" max="3363" width="18.140625" style="124" bestFit="1" customWidth="1"/>
    <col min="3364" max="3364" width="7.28515625" style="124" bestFit="1" customWidth="1"/>
    <col min="3365" max="3365" width="7.85546875" style="124" bestFit="1" customWidth="1"/>
    <col min="3366" max="3367" width="14.7109375" style="124" bestFit="1" customWidth="1"/>
    <col min="3368" max="3368" width="9.140625" style="124"/>
    <col min="3369" max="3369" width="9.85546875" style="124" bestFit="1" customWidth="1"/>
    <col min="3370" max="3371" width="9.28515625" style="124" bestFit="1" customWidth="1"/>
    <col min="3372" max="3389" width="9.140625" style="124"/>
    <col min="3390" max="3390" width="11" style="124" customWidth="1"/>
    <col min="3391" max="3609" width="9.140625" style="124"/>
    <col min="3610" max="3610" width="14.42578125" style="124" customWidth="1"/>
    <col min="3611" max="3611" width="7.140625" style="124" bestFit="1" customWidth="1"/>
    <col min="3612" max="3612" width="18.140625" style="124" bestFit="1" customWidth="1"/>
    <col min="3613" max="3613" width="5.28515625" style="124" bestFit="1" customWidth="1"/>
    <col min="3614" max="3614" width="6.85546875" style="124" bestFit="1" customWidth="1"/>
    <col min="3615" max="3616" width="12" style="124" bestFit="1" customWidth="1"/>
    <col min="3617" max="3617" width="5.85546875" style="124" customWidth="1"/>
    <col min="3618" max="3618" width="10.28515625" style="124" bestFit="1" customWidth="1"/>
    <col min="3619" max="3619" width="18.140625" style="124" bestFit="1" customWidth="1"/>
    <col min="3620" max="3620" width="7.28515625" style="124" bestFit="1" customWidth="1"/>
    <col min="3621" max="3621" width="7.85546875" style="124" bestFit="1" customWidth="1"/>
    <col min="3622" max="3623" width="14.7109375" style="124" bestFit="1" customWidth="1"/>
    <col min="3624" max="3624" width="9.140625" style="124"/>
    <col min="3625" max="3625" width="9.85546875" style="124" bestFit="1" customWidth="1"/>
    <col min="3626" max="3627" width="9.28515625" style="124" bestFit="1" customWidth="1"/>
    <col min="3628" max="3645" width="9.140625" style="124"/>
    <col min="3646" max="3646" width="11" style="124" customWidth="1"/>
    <col min="3647" max="3865" width="9.140625" style="124"/>
    <col min="3866" max="3866" width="14.42578125" style="124" customWidth="1"/>
    <col min="3867" max="3867" width="7.140625" style="124" bestFit="1" customWidth="1"/>
    <col min="3868" max="3868" width="18.140625" style="124" bestFit="1" customWidth="1"/>
    <col min="3869" max="3869" width="5.28515625" style="124" bestFit="1" customWidth="1"/>
    <col min="3870" max="3870" width="6.85546875" style="124" bestFit="1" customWidth="1"/>
    <col min="3871" max="3872" width="12" style="124" bestFit="1" customWidth="1"/>
    <col min="3873" max="3873" width="5.85546875" style="124" customWidth="1"/>
    <col min="3874" max="3874" width="10.28515625" style="124" bestFit="1" customWidth="1"/>
    <col min="3875" max="3875" width="18.140625" style="124" bestFit="1" customWidth="1"/>
    <col min="3876" max="3876" width="7.28515625" style="124" bestFit="1" customWidth="1"/>
    <col min="3877" max="3877" width="7.85546875" style="124" bestFit="1" customWidth="1"/>
    <col min="3878" max="3879" width="14.7109375" style="124" bestFit="1" customWidth="1"/>
    <col min="3880" max="3880" width="9.140625" style="124"/>
    <col min="3881" max="3881" width="9.85546875" style="124" bestFit="1" customWidth="1"/>
    <col min="3882" max="3883" width="9.28515625" style="124" bestFit="1" customWidth="1"/>
    <col min="3884" max="3901" width="9.140625" style="124"/>
    <col min="3902" max="3902" width="11" style="124" customWidth="1"/>
    <col min="3903" max="4121" width="9.140625" style="124"/>
    <col min="4122" max="4122" width="14.42578125" style="124" customWidth="1"/>
    <col min="4123" max="4123" width="7.140625" style="124" bestFit="1" customWidth="1"/>
    <col min="4124" max="4124" width="18.140625" style="124" bestFit="1" customWidth="1"/>
    <col min="4125" max="4125" width="5.28515625" style="124" bestFit="1" customWidth="1"/>
    <col min="4126" max="4126" width="6.85546875" style="124" bestFit="1" customWidth="1"/>
    <col min="4127" max="4128" width="12" style="124" bestFit="1" customWidth="1"/>
    <col min="4129" max="4129" width="5.85546875" style="124" customWidth="1"/>
    <col min="4130" max="4130" width="10.28515625" style="124" bestFit="1" customWidth="1"/>
    <col min="4131" max="4131" width="18.140625" style="124" bestFit="1" customWidth="1"/>
    <col min="4132" max="4132" width="7.28515625" style="124" bestFit="1" customWidth="1"/>
    <col min="4133" max="4133" width="7.85546875" style="124" bestFit="1" customWidth="1"/>
    <col min="4134" max="4135" width="14.7109375" style="124" bestFit="1" customWidth="1"/>
    <col min="4136" max="4136" width="9.140625" style="124"/>
    <col min="4137" max="4137" width="9.85546875" style="124" bestFit="1" customWidth="1"/>
    <col min="4138" max="4139" width="9.28515625" style="124" bestFit="1" customWidth="1"/>
    <col min="4140" max="4157" width="9.140625" style="124"/>
    <col min="4158" max="4158" width="11" style="124" customWidth="1"/>
    <col min="4159" max="4377" width="9.140625" style="124"/>
    <col min="4378" max="4378" width="14.42578125" style="124" customWidth="1"/>
    <col min="4379" max="4379" width="7.140625" style="124" bestFit="1" customWidth="1"/>
    <col min="4380" max="4380" width="18.140625" style="124" bestFit="1" customWidth="1"/>
    <col min="4381" max="4381" width="5.28515625" style="124" bestFit="1" customWidth="1"/>
    <col min="4382" max="4382" width="6.85546875" style="124" bestFit="1" customWidth="1"/>
    <col min="4383" max="4384" width="12" style="124" bestFit="1" customWidth="1"/>
    <col min="4385" max="4385" width="5.85546875" style="124" customWidth="1"/>
    <col min="4386" max="4386" width="10.28515625" style="124" bestFit="1" customWidth="1"/>
    <col min="4387" max="4387" width="18.140625" style="124" bestFit="1" customWidth="1"/>
    <col min="4388" max="4388" width="7.28515625" style="124" bestFit="1" customWidth="1"/>
    <col min="4389" max="4389" width="7.85546875" style="124" bestFit="1" customWidth="1"/>
    <col min="4390" max="4391" width="14.7109375" style="124" bestFit="1" customWidth="1"/>
    <col min="4392" max="4392" width="9.140625" style="124"/>
    <col min="4393" max="4393" width="9.85546875" style="124" bestFit="1" customWidth="1"/>
    <col min="4394" max="4395" width="9.28515625" style="124" bestFit="1" customWidth="1"/>
    <col min="4396" max="4413" width="9.140625" style="124"/>
    <col min="4414" max="4414" width="11" style="124" customWidth="1"/>
    <col min="4415" max="4633" width="9.140625" style="124"/>
    <col min="4634" max="4634" width="14.42578125" style="124" customWidth="1"/>
    <col min="4635" max="4635" width="7.140625" style="124" bestFit="1" customWidth="1"/>
    <col min="4636" max="4636" width="18.140625" style="124" bestFit="1" customWidth="1"/>
    <col min="4637" max="4637" width="5.28515625" style="124" bestFit="1" customWidth="1"/>
    <col min="4638" max="4638" width="6.85546875" style="124" bestFit="1" customWidth="1"/>
    <col min="4639" max="4640" width="12" style="124" bestFit="1" customWidth="1"/>
    <col min="4641" max="4641" width="5.85546875" style="124" customWidth="1"/>
    <col min="4642" max="4642" width="10.28515625" style="124" bestFit="1" customWidth="1"/>
    <col min="4643" max="4643" width="18.140625" style="124" bestFit="1" customWidth="1"/>
    <col min="4644" max="4644" width="7.28515625" style="124" bestFit="1" customWidth="1"/>
    <col min="4645" max="4645" width="7.85546875" style="124" bestFit="1" customWidth="1"/>
    <col min="4646" max="4647" width="14.7109375" style="124" bestFit="1" customWidth="1"/>
    <col min="4648" max="4648" width="9.140625" style="124"/>
    <col min="4649" max="4649" width="9.85546875" style="124" bestFit="1" customWidth="1"/>
    <col min="4650" max="4651" width="9.28515625" style="124" bestFit="1" customWidth="1"/>
    <col min="4652" max="4669" width="9.140625" style="124"/>
    <col min="4670" max="4670" width="11" style="124" customWidth="1"/>
    <col min="4671" max="4889" width="9.140625" style="124"/>
    <col min="4890" max="4890" width="14.42578125" style="124" customWidth="1"/>
    <col min="4891" max="4891" width="7.140625" style="124" bestFit="1" customWidth="1"/>
    <col min="4892" max="4892" width="18.140625" style="124" bestFit="1" customWidth="1"/>
    <col min="4893" max="4893" width="5.28515625" style="124" bestFit="1" customWidth="1"/>
    <col min="4894" max="4894" width="6.85546875" style="124" bestFit="1" customWidth="1"/>
    <col min="4895" max="4896" width="12" style="124" bestFit="1" customWidth="1"/>
    <col min="4897" max="4897" width="5.85546875" style="124" customWidth="1"/>
    <col min="4898" max="4898" width="10.28515625" style="124" bestFit="1" customWidth="1"/>
    <col min="4899" max="4899" width="18.140625" style="124" bestFit="1" customWidth="1"/>
    <col min="4900" max="4900" width="7.28515625" style="124" bestFit="1" customWidth="1"/>
    <col min="4901" max="4901" width="7.85546875" style="124" bestFit="1" customWidth="1"/>
    <col min="4902" max="4903" width="14.7109375" style="124" bestFit="1" customWidth="1"/>
    <col min="4904" max="4904" width="9.140625" style="124"/>
    <col min="4905" max="4905" width="9.85546875" style="124" bestFit="1" customWidth="1"/>
    <col min="4906" max="4907" width="9.28515625" style="124" bestFit="1" customWidth="1"/>
    <col min="4908" max="4925" width="9.140625" style="124"/>
    <col min="4926" max="4926" width="11" style="124" customWidth="1"/>
    <col min="4927" max="5145" width="9.140625" style="124"/>
    <col min="5146" max="5146" width="14.42578125" style="124" customWidth="1"/>
    <col min="5147" max="5147" width="7.140625" style="124" bestFit="1" customWidth="1"/>
    <col min="5148" max="5148" width="18.140625" style="124" bestFit="1" customWidth="1"/>
    <col min="5149" max="5149" width="5.28515625" style="124" bestFit="1" customWidth="1"/>
    <col min="5150" max="5150" width="6.85546875" style="124" bestFit="1" customWidth="1"/>
    <col min="5151" max="5152" width="12" style="124" bestFit="1" customWidth="1"/>
    <col min="5153" max="5153" width="5.85546875" style="124" customWidth="1"/>
    <col min="5154" max="5154" width="10.28515625" style="124" bestFit="1" customWidth="1"/>
    <col min="5155" max="5155" width="18.140625" style="124" bestFit="1" customWidth="1"/>
    <col min="5156" max="5156" width="7.28515625" style="124" bestFit="1" customWidth="1"/>
    <col min="5157" max="5157" width="7.85546875" style="124" bestFit="1" customWidth="1"/>
    <col min="5158" max="5159" width="14.7109375" style="124" bestFit="1" customWidth="1"/>
    <col min="5160" max="5160" width="9.140625" style="124"/>
    <col min="5161" max="5161" width="9.85546875" style="124" bestFit="1" customWidth="1"/>
    <col min="5162" max="5163" width="9.28515625" style="124" bestFit="1" customWidth="1"/>
    <col min="5164" max="5181" width="9.140625" style="124"/>
    <col min="5182" max="5182" width="11" style="124" customWidth="1"/>
    <col min="5183" max="5401" width="9.140625" style="124"/>
    <col min="5402" max="5402" width="14.42578125" style="124" customWidth="1"/>
    <col min="5403" max="5403" width="7.140625" style="124" bestFit="1" customWidth="1"/>
    <col min="5404" max="5404" width="18.140625" style="124" bestFit="1" customWidth="1"/>
    <col min="5405" max="5405" width="5.28515625" style="124" bestFit="1" customWidth="1"/>
    <col min="5406" max="5406" width="6.85546875" style="124" bestFit="1" customWidth="1"/>
    <col min="5407" max="5408" width="12" style="124" bestFit="1" customWidth="1"/>
    <col min="5409" max="5409" width="5.85546875" style="124" customWidth="1"/>
    <col min="5410" max="5410" width="10.28515625" style="124" bestFit="1" customWidth="1"/>
    <col min="5411" max="5411" width="18.140625" style="124" bestFit="1" customWidth="1"/>
    <col min="5412" max="5412" width="7.28515625" style="124" bestFit="1" customWidth="1"/>
    <col min="5413" max="5413" width="7.85546875" style="124" bestFit="1" customWidth="1"/>
    <col min="5414" max="5415" width="14.7109375" style="124" bestFit="1" customWidth="1"/>
    <col min="5416" max="5416" width="9.140625" style="124"/>
    <col min="5417" max="5417" width="9.85546875" style="124" bestFit="1" customWidth="1"/>
    <col min="5418" max="5419" width="9.28515625" style="124" bestFit="1" customWidth="1"/>
    <col min="5420" max="5437" width="9.140625" style="124"/>
    <col min="5438" max="5438" width="11" style="124" customWidth="1"/>
    <col min="5439" max="5657" width="9.140625" style="124"/>
    <col min="5658" max="5658" width="14.42578125" style="124" customWidth="1"/>
    <col min="5659" max="5659" width="7.140625" style="124" bestFit="1" customWidth="1"/>
    <col min="5660" max="5660" width="18.140625" style="124" bestFit="1" customWidth="1"/>
    <col min="5661" max="5661" width="5.28515625" style="124" bestFit="1" customWidth="1"/>
    <col min="5662" max="5662" width="6.85546875" style="124" bestFit="1" customWidth="1"/>
    <col min="5663" max="5664" width="12" style="124" bestFit="1" customWidth="1"/>
    <col min="5665" max="5665" width="5.85546875" style="124" customWidth="1"/>
    <col min="5666" max="5666" width="10.28515625" style="124" bestFit="1" customWidth="1"/>
    <col min="5667" max="5667" width="18.140625" style="124" bestFit="1" customWidth="1"/>
    <col min="5668" max="5668" width="7.28515625" style="124" bestFit="1" customWidth="1"/>
    <col min="5669" max="5669" width="7.85546875" style="124" bestFit="1" customWidth="1"/>
    <col min="5670" max="5671" width="14.7109375" style="124" bestFit="1" customWidth="1"/>
    <col min="5672" max="5672" width="9.140625" style="124"/>
    <col min="5673" max="5673" width="9.85546875" style="124" bestFit="1" customWidth="1"/>
    <col min="5674" max="5675" width="9.28515625" style="124" bestFit="1" customWidth="1"/>
    <col min="5676" max="5693" width="9.140625" style="124"/>
    <col min="5694" max="5694" width="11" style="124" customWidth="1"/>
    <col min="5695" max="5913" width="9.140625" style="124"/>
    <col min="5914" max="5914" width="14.42578125" style="124" customWidth="1"/>
    <col min="5915" max="5915" width="7.140625" style="124" bestFit="1" customWidth="1"/>
    <col min="5916" max="5916" width="18.140625" style="124" bestFit="1" customWidth="1"/>
    <col min="5917" max="5917" width="5.28515625" style="124" bestFit="1" customWidth="1"/>
    <col min="5918" max="5918" width="6.85546875" style="124" bestFit="1" customWidth="1"/>
    <col min="5919" max="5920" width="12" style="124" bestFit="1" customWidth="1"/>
    <col min="5921" max="5921" width="5.85546875" style="124" customWidth="1"/>
    <col min="5922" max="5922" width="10.28515625" style="124" bestFit="1" customWidth="1"/>
    <col min="5923" max="5923" width="18.140625" style="124" bestFit="1" customWidth="1"/>
    <col min="5924" max="5924" width="7.28515625" style="124" bestFit="1" customWidth="1"/>
    <col min="5925" max="5925" width="7.85546875" style="124" bestFit="1" customWidth="1"/>
    <col min="5926" max="5927" width="14.7109375" style="124" bestFit="1" customWidth="1"/>
    <col min="5928" max="5928" width="9.140625" style="124"/>
    <col min="5929" max="5929" width="9.85546875" style="124" bestFit="1" customWidth="1"/>
    <col min="5930" max="5931" width="9.28515625" style="124" bestFit="1" customWidth="1"/>
    <col min="5932" max="5949" width="9.140625" style="124"/>
    <col min="5950" max="5950" width="11" style="124" customWidth="1"/>
    <col min="5951" max="6169" width="9.140625" style="124"/>
    <col min="6170" max="6170" width="14.42578125" style="124" customWidth="1"/>
    <col min="6171" max="6171" width="7.140625" style="124" bestFit="1" customWidth="1"/>
    <col min="6172" max="6172" width="18.140625" style="124" bestFit="1" customWidth="1"/>
    <col min="6173" max="6173" width="5.28515625" style="124" bestFit="1" customWidth="1"/>
    <col min="6174" max="6174" width="6.85546875" style="124" bestFit="1" customWidth="1"/>
    <col min="6175" max="6176" width="12" style="124" bestFit="1" customWidth="1"/>
    <col min="6177" max="6177" width="5.85546875" style="124" customWidth="1"/>
    <col min="6178" max="6178" width="10.28515625" style="124" bestFit="1" customWidth="1"/>
    <col min="6179" max="6179" width="18.140625" style="124" bestFit="1" customWidth="1"/>
    <col min="6180" max="6180" width="7.28515625" style="124" bestFit="1" customWidth="1"/>
    <col min="6181" max="6181" width="7.85546875" style="124" bestFit="1" customWidth="1"/>
    <col min="6182" max="6183" width="14.7109375" style="124" bestFit="1" customWidth="1"/>
    <col min="6184" max="6184" width="9.140625" style="124"/>
    <col min="6185" max="6185" width="9.85546875" style="124" bestFit="1" customWidth="1"/>
    <col min="6186" max="6187" width="9.28515625" style="124" bestFit="1" customWidth="1"/>
    <col min="6188" max="6205" width="9.140625" style="124"/>
    <col min="6206" max="6206" width="11" style="124" customWidth="1"/>
    <col min="6207" max="6425" width="9.140625" style="124"/>
    <col min="6426" max="6426" width="14.42578125" style="124" customWidth="1"/>
    <col min="6427" max="6427" width="7.140625" style="124" bestFit="1" customWidth="1"/>
    <col min="6428" max="6428" width="18.140625" style="124" bestFit="1" customWidth="1"/>
    <col min="6429" max="6429" width="5.28515625" style="124" bestFit="1" customWidth="1"/>
    <col min="6430" max="6430" width="6.85546875" style="124" bestFit="1" customWidth="1"/>
    <col min="6431" max="6432" width="12" style="124" bestFit="1" customWidth="1"/>
    <col min="6433" max="6433" width="5.85546875" style="124" customWidth="1"/>
    <col min="6434" max="6434" width="10.28515625" style="124" bestFit="1" customWidth="1"/>
    <col min="6435" max="6435" width="18.140625" style="124" bestFit="1" customWidth="1"/>
    <col min="6436" max="6436" width="7.28515625" style="124" bestFit="1" customWidth="1"/>
    <col min="6437" max="6437" width="7.85546875" style="124" bestFit="1" customWidth="1"/>
    <col min="6438" max="6439" width="14.7109375" style="124" bestFit="1" customWidth="1"/>
    <col min="6440" max="6440" width="9.140625" style="124"/>
    <col min="6441" max="6441" width="9.85546875" style="124" bestFit="1" customWidth="1"/>
    <col min="6442" max="6443" width="9.28515625" style="124" bestFit="1" customWidth="1"/>
    <col min="6444" max="6461" width="9.140625" style="124"/>
    <col min="6462" max="6462" width="11" style="124" customWidth="1"/>
    <col min="6463" max="6681" width="9.140625" style="124"/>
    <col min="6682" max="6682" width="14.42578125" style="124" customWidth="1"/>
    <col min="6683" max="6683" width="7.140625" style="124" bestFit="1" customWidth="1"/>
    <col min="6684" max="6684" width="18.140625" style="124" bestFit="1" customWidth="1"/>
    <col min="6685" max="6685" width="5.28515625" style="124" bestFit="1" customWidth="1"/>
    <col min="6686" max="6686" width="6.85546875" style="124" bestFit="1" customWidth="1"/>
    <col min="6687" max="6688" width="12" style="124" bestFit="1" customWidth="1"/>
    <col min="6689" max="6689" width="5.85546875" style="124" customWidth="1"/>
    <col min="6690" max="6690" width="10.28515625" style="124" bestFit="1" customWidth="1"/>
    <col min="6691" max="6691" width="18.140625" style="124" bestFit="1" customWidth="1"/>
    <col min="6692" max="6692" width="7.28515625" style="124" bestFit="1" customWidth="1"/>
    <col min="6693" max="6693" width="7.85546875" style="124" bestFit="1" customWidth="1"/>
    <col min="6694" max="6695" width="14.7109375" style="124" bestFit="1" customWidth="1"/>
    <col min="6696" max="6696" width="9.140625" style="124"/>
    <col min="6697" max="6697" width="9.85546875" style="124" bestFit="1" customWidth="1"/>
    <col min="6698" max="6699" width="9.28515625" style="124" bestFit="1" customWidth="1"/>
    <col min="6700" max="6717" width="9.140625" style="124"/>
    <col min="6718" max="6718" width="11" style="124" customWidth="1"/>
    <col min="6719" max="6937" width="9.140625" style="124"/>
    <col min="6938" max="6938" width="14.42578125" style="124" customWidth="1"/>
    <col min="6939" max="6939" width="7.140625" style="124" bestFit="1" customWidth="1"/>
    <col min="6940" max="6940" width="18.140625" style="124" bestFit="1" customWidth="1"/>
    <col min="6941" max="6941" width="5.28515625" style="124" bestFit="1" customWidth="1"/>
    <col min="6942" max="6942" width="6.85546875" style="124" bestFit="1" customWidth="1"/>
    <col min="6943" max="6944" width="12" style="124" bestFit="1" customWidth="1"/>
    <col min="6945" max="6945" width="5.85546875" style="124" customWidth="1"/>
    <col min="6946" max="6946" width="10.28515625" style="124" bestFit="1" customWidth="1"/>
    <col min="6947" max="6947" width="18.140625" style="124" bestFit="1" customWidth="1"/>
    <col min="6948" max="6948" width="7.28515625" style="124" bestFit="1" customWidth="1"/>
    <col min="6949" max="6949" width="7.85546875" style="124" bestFit="1" customWidth="1"/>
    <col min="6950" max="6951" width="14.7109375" style="124" bestFit="1" customWidth="1"/>
    <col min="6952" max="6952" width="9.140625" style="124"/>
    <col min="6953" max="6953" width="9.85546875" style="124" bestFit="1" customWidth="1"/>
    <col min="6954" max="6955" width="9.28515625" style="124" bestFit="1" customWidth="1"/>
    <col min="6956" max="6973" width="9.140625" style="124"/>
    <col min="6974" max="6974" width="11" style="124" customWidth="1"/>
    <col min="6975" max="7193" width="9.140625" style="124"/>
    <col min="7194" max="7194" width="14.42578125" style="124" customWidth="1"/>
    <col min="7195" max="7195" width="7.140625" style="124" bestFit="1" customWidth="1"/>
    <col min="7196" max="7196" width="18.140625" style="124" bestFit="1" customWidth="1"/>
    <col min="7197" max="7197" width="5.28515625" style="124" bestFit="1" customWidth="1"/>
    <col min="7198" max="7198" width="6.85546875" style="124" bestFit="1" customWidth="1"/>
    <col min="7199" max="7200" width="12" style="124" bestFit="1" customWidth="1"/>
    <col min="7201" max="7201" width="5.85546875" style="124" customWidth="1"/>
    <col min="7202" max="7202" width="10.28515625" style="124" bestFit="1" customWidth="1"/>
    <col min="7203" max="7203" width="18.140625" style="124" bestFit="1" customWidth="1"/>
    <col min="7204" max="7204" width="7.28515625" style="124" bestFit="1" customWidth="1"/>
    <col min="7205" max="7205" width="7.85546875" style="124" bestFit="1" customWidth="1"/>
    <col min="7206" max="7207" width="14.7109375" style="124" bestFit="1" customWidth="1"/>
    <col min="7208" max="7208" width="9.140625" style="124"/>
    <col min="7209" max="7209" width="9.85546875" style="124" bestFit="1" customWidth="1"/>
    <col min="7210" max="7211" width="9.28515625" style="124" bestFit="1" customWidth="1"/>
    <col min="7212" max="7229" width="9.140625" style="124"/>
    <col min="7230" max="7230" width="11" style="124" customWidth="1"/>
    <col min="7231" max="7449" width="9.140625" style="124"/>
    <col min="7450" max="7450" width="14.42578125" style="124" customWidth="1"/>
    <col min="7451" max="7451" width="7.140625" style="124" bestFit="1" customWidth="1"/>
    <col min="7452" max="7452" width="18.140625" style="124" bestFit="1" customWidth="1"/>
    <col min="7453" max="7453" width="5.28515625" style="124" bestFit="1" customWidth="1"/>
    <col min="7454" max="7454" width="6.85546875" style="124" bestFit="1" customWidth="1"/>
    <col min="7455" max="7456" width="12" style="124" bestFit="1" customWidth="1"/>
    <col min="7457" max="7457" width="5.85546875" style="124" customWidth="1"/>
    <col min="7458" max="7458" width="10.28515625" style="124" bestFit="1" customWidth="1"/>
    <col min="7459" max="7459" width="18.140625" style="124" bestFit="1" customWidth="1"/>
    <col min="7460" max="7460" width="7.28515625" style="124" bestFit="1" customWidth="1"/>
    <col min="7461" max="7461" width="7.85546875" style="124" bestFit="1" customWidth="1"/>
    <col min="7462" max="7463" width="14.7109375" style="124" bestFit="1" customWidth="1"/>
    <col min="7464" max="7464" width="9.140625" style="124"/>
    <col min="7465" max="7465" width="9.85546875" style="124" bestFit="1" customWidth="1"/>
    <col min="7466" max="7467" width="9.28515625" style="124" bestFit="1" customWidth="1"/>
    <col min="7468" max="7485" width="9.140625" style="124"/>
    <col min="7486" max="7486" width="11" style="124" customWidth="1"/>
    <col min="7487" max="7705" width="9.140625" style="124"/>
    <col min="7706" max="7706" width="14.42578125" style="124" customWidth="1"/>
    <col min="7707" max="7707" width="7.140625" style="124" bestFit="1" customWidth="1"/>
    <col min="7708" max="7708" width="18.140625" style="124" bestFit="1" customWidth="1"/>
    <col min="7709" max="7709" width="5.28515625" style="124" bestFit="1" customWidth="1"/>
    <col min="7710" max="7710" width="6.85546875" style="124" bestFit="1" customWidth="1"/>
    <col min="7711" max="7712" width="12" style="124" bestFit="1" customWidth="1"/>
    <col min="7713" max="7713" width="5.85546875" style="124" customWidth="1"/>
    <col min="7714" max="7714" width="10.28515625" style="124" bestFit="1" customWidth="1"/>
    <col min="7715" max="7715" width="18.140625" style="124" bestFit="1" customWidth="1"/>
    <col min="7716" max="7716" width="7.28515625" style="124" bestFit="1" customWidth="1"/>
    <col min="7717" max="7717" width="7.85546875" style="124" bestFit="1" customWidth="1"/>
    <col min="7718" max="7719" width="14.7109375" style="124" bestFit="1" customWidth="1"/>
    <col min="7720" max="7720" width="9.140625" style="124"/>
    <col min="7721" max="7721" width="9.85546875" style="124" bestFit="1" customWidth="1"/>
    <col min="7722" max="7723" width="9.28515625" style="124" bestFit="1" customWidth="1"/>
    <col min="7724" max="7741" width="9.140625" style="124"/>
    <col min="7742" max="7742" width="11" style="124" customWidth="1"/>
    <col min="7743" max="7961" width="9.140625" style="124"/>
    <col min="7962" max="7962" width="14.42578125" style="124" customWidth="1"/>
    <col min="7963" max="7963" width="7.140625" style="124" bestFit="1" customWidth="1"/>
    <col min="7964" max="7964" width="18.140625" style="124" bestFit="1" customWidth="1"/>
    <col min="7965" max="7965" width="5.28515625" style="124" bestFit="1" customWidth="1"/>
    <col min="7966" max="7966" width="6.85546875" style="124" bestFit="1" customWidth="1"/>
    <col min="7967" max="7968" width="12" style="124" bestFit="1" customWidth="1"/>
    <col min="7969" max="7969" width="5.85546875" style="124" customWidth="1"/>
    <col min="7970" max="7970" width="10.28515625" style="124" bestFit="1" customWidth="1"/>
    <col min="7971" max="7971" width="18.140625" style="124" bestFit="1" customWidth="1"/>
    <col min="7972" max="7972" width="7.28515625" style="124" bestFit="1" customWidth="1"/>
    <col min="7973" max="7973" width="7.85546875" style="124" bestFit="1" customWidth="1"/>
    <col min="7974" max="7975" width="14.7109375" style="124" bestFit="1" customWidth="1"/>
    <col min="7976" max="7976" width="9.140625" style="124"/>
    <col min="7977" max="7977" width="9.85546875" style="124" bestFit="1" customWidth="1"/>
    <col min="7978" max="7979" width="9.28515625" style="124" bestFit="1" customWidth="1"/>
    <col min="7980" max="7997" width="9.140625" style="124"/>
    <col min="7998" max="7998" width="11" style="124" customWidth="1"/>
    <col min="7999" max="8217" width="9.140625" style="124"/>
    <col min="8218" max="8218" width="14.42578125" style="124" customWidth="1"/>
    <col min="8219" max="8219" width="7.140625" style="124" bestFit="1" customWidth="1"/>
    <col min="8220" max="8220" width="18.140625" style="124" bestFit="1" customWidth="1"/>
    <col min="8221" max="8221" width="5.28515625" style="124" bestFit="1" customWidth="1"/>
    <col min="8222" max="8222" width="6.85546875" style="124" bestFit="1" customWidth="1"/>
    <col min="8223" max="8224" width="12" style="124" bestFit="1" customWidth="1"/>
    <col min="8225" max="8225" width="5.85546875" style="124" customWidth="1"/>
    <col min="8226" max="8226" width="10.28515625" style="124" bestFit="1" customWidth="1"/>
    <col min="8227" max="8227" width="18.140625" style="124" bestFit="1" customWidth="1"/>
    <col min="8228" max="8228" width="7.28515625" style="124" bestFit="1" customWidth="1"/>
    <col min="8229" max="8229" width="7.85546875" style="124" bestFit="1" customWidth="1"/>
    <col min="8230" max="8231" width="14.7109375" style="124" bestFit="1" customWidth="1"/>
    <col min="8232" max="8232" width="9.140625" style="124"/>
    <col min="8233" max="8233" width="9.85546875" style="124" bestFit="1" customWidth="1"/>
    <col min="8234" max="8235" width="9.28515625" style="124" bestFit="1" customWidth="1"/>
    <col min="8236" max="8253" width="9.140625" style="124"/>
    <col min="8254" max="8254" width="11" style="124" customWidth="1"/>
    <col min="8255" max="8473" width="9.140625" style="124"/>
    <col min="8474" max="8474" width="14.42578125" style="124" customWidth="1"/>
    <col min="8475" max="8475" width="7.140625" style="124" bestFit="1" customWidth="1"/>
    <col min="8476" max="8476" width="18.140625" style="124" bestFit="1" customWidth="1"/>
    <col min="8477" max="8477" width="5.28515625" style="124" bestFit="1" customWidth="1"/>
    <col min="8478" max="8478" width="6.85546875" style="124" bestFit="1" customWidth="1"/>
    <col min="8479" max="8480" width="12" style="124" bestFit="1" customWidth="1"/>
    <col min="8481" max="8481" width="5.85546875" style="124" customWidth="1"/>
    <col min="8482" max="8482" width="10.28515625" style="124" bestFit="1" customWidth="1"/>
    <col min="8483" max="8483" width="18.140625" style="124" bestFit="1" customWidth="1"/>
    <col min="8484" max="8484" width="7.28515625" style="124" bestFit="1" customWidth="1"/>
    <col min="8485" max="8485" width="7.85546875" style="124" bestFit="1" customWidth="1"/>
    <col min="8486" max="8487" width="14.7109375" style="124" bestFit="1" customWidth="1"/>
    <col min="8488" max="8488" width="9.140625" style="124"/>
    <col min="8489" max="8489" width="9.85546875" style="124" bestFit="1" customWidth="1"/>
    <col min="8490" max="8491" width="9.28515625" style="124" bestFit="1" customWidth="1"/>
    <col min="8492" max="8509" width="9.140625" style="124"/>
    <col min="8510" max="8510" width="11" style="124" customWidth="1"/>
    <col min="8511" max="8729" width="9.140625" style="124"/>
    <col min="8730" max="8730" width="14.42578125" style="124" customWidth="1"/>
    <col min="8731" max="8731" width="7.140625" style="124" bestFit="1" customWidth="1"/>
    <col min="8732" max="8732" width="18.140625" style="124" bestFit="1" customWidth="1"/>
    <col min="8733" max="8733" width="5.28515625" style="124" bestFit="1" customWidth="1"/>
    <col min="8734" max="8734" width="6.85546875" style="124" bestFit="1" customWidth="1"/>
    <col min="8735" max="8736" width="12" style="124" bestFit="1" customWidth="1"/>
    <col min="8737" max="8737" width="5.85546875" style="124" customWidth="1"/>
    <col min="8738" max="8738" width="10.28515625" style="124" bestFit="1" customWidth="1"/>
    <col min="8739" max="8739" width="18.140625" style="124" bestFit="1" customWidth="1"/>
    <col min="8740" max="8740" width="7.28515625" style="124" bestFit="1" customWidth="1"/>
    <col min="8741" max="8741" width="7.85546875" style="124" bestFit="1" customWidth="1"/>
    <col min="8742" max="8743" width="14.7109375" style="124" bestFit="1" customWidth="1"/>
    <col min="8744" max="8744" width="9.140625" style="124"/>
    <col min="8745" max="8745" width="9.85546875" style="124" bestFit="1" customWidth="1"/>
    <col min="8746" max="8747" width="9.28515625" style="124" bestFit="1" customWidth="1"/>
    <col min="8748" max="8765" width="9.140625" style="124"/>
    <col min="8766" max="8766" width="11" style="124" customWidth="1"/>
    <col min="8767" max="8985" width="9.140625" style="124"/>
    <col min="8986" max="8986" width="14.42578125" style="124" customWidth="1"/>
    <col min="8987" max="8987" width="7.140625" style="124" bestFit="1" customWidth="1"/>
    <col min="8988" max="8988" width="18.140625" style="124" bestFit="1" customWidth="1"/>
    <col min="8989" max="8989" width="5.28515625" style="124" bestFit="1" customWidth="1"/>
    <col min="8990" max="8990" width="6.85546875" style="124" bestFit="1" customWidth="1"/>
    <col min="8991" max="8992" width="12" style="124" bestFit="1" customWidth="1"/>
    <col min="8993" max="8993" width="5.85546875" style="124" customWidth="1"/>
    <col min="8994" max="8994" width="10.28515625" style="124" bestFit="1" customWidth="1"/>
    <col min="8995" max="8995" width="18.140625" style="124" bestFit="1" customWidth="1"/>
    <col min="8996" max="8996" width="7.28515625" style="124" bestFit="1" customWidth="1"/>
    <col min="8997" max="8997" width="7.85546875" style="124" bestFit="1" customWidth="1"/>
    <col min="8998" max="8999" width="14.7109375" style="124" bestFit="1" customWidth="1"/>
    <col min="9000" max="9000" width="9.140625" style="124"/>
    <col min="9001" max="9001" width="9.85546875" style="124" bestFit="1" customWidth="1"/>
    <col min="9002" max="9003" width="9.28515625" style="124" bestFit="1" customWidth="1"/>
    <col min="9004" max="9021" width="9.140625" style="124"/>
    <col min="9022" max="9022" width="11" style="124" customWidth="1"/>
    <col min="9023" max="9241" width="9.140625" style="124"/>
    <col min="9242" max="9242" width="14.42578125" style="124" customWidth="1"/>
    <col min="9243" max="9243" width="7.140625" style="124" bestFit="1" customWidth="1"/>
    <col min="9244" max="9244" width="18.140625" style="124" bestFit="1" customWidth="1"/>
    <col min="9245" max="9245" width="5.28515625" style="124" bestFit="1" customWidth="1"/>
    <col min="9246" max="9246" width="6.85546875" style="124" bestFit="1" customWidth="1"/>
    <col min="9247" max="9248" width="12" style="124" bestFit="1" customWidth="1"/>
    <col min="9249" max="9249" width="5.85546875" style="124" customWidth="1"/>
    <col min="9250" max="9250" width="10.28515625" style="124" bestFit="1" customWidth="1"/>
    <col min="9251" max="9251" width="18.140625" style="124" bestFit="1" customWidth="1"/>
    <col min="9252" max="9252" width="7.28515625" style="124" bestFit="1" customWidth="1"/>
    <col min="9253" max="9253" width="7.85546875" style="124" bestFit="1" customWidth="1"/>
    <col min="9254" max="9255" width="14.7109375" style="124" bestFit="1" customWidth="1"/>
    <col min="9256" max="9256" width="9.140625" style="124"/>
    <col min="9257" max="9257" width="9.85546875" style="124" bestFit="1" customWidth="1"/>
    <col min="9258" max="9259" width="9.28515625" style="124" bestFit="1" customWidth="1"/>
    <col min="9260" max="9277" width="9.140625" style="124"/>
    <col min="9278" max="9278" width="11" style="124" customWidth="1"/>
    <col min="9279" max="9497" width="9.140625" style="124"/>
    <col min="9498" max="9498" width="14.42578125" style="124" customWidth="1"/>
    <col min="9499" max="9499" width="7.140625" style="124" bestFit="1" customWidth="1"/>
    <col min="9500" max="9500" width="18.140625" style="124" bestFit="1" customWidth="1"/>
    <col min="9501" max="9501" width="5.28515625" style="124" bestFit="1" customWidth="1"/>
    <col min="9502" max="9502" width="6.85546875" style="124" bestFit="1" customWidth="1"/>
    <col min="9503" max="9504" width="12" style="124" bestFit="1" customWidth="1"/>
    <col min="9505" max="9505" width="5.85546875" style="124" customWidth="1"/>
    <col min="9506" max="9506" width="10.28515625" style="124" bestFit="1" customWidth="1"/>
    <col min="9507" max="9507" width="18.140625" style="124" bestFit="1" customWidth="1"/>
    <col min="9508" max="9508" width="7.28515625" style="124" bestFit="1" customWidth="1"/>
    <col min="9509" max="9509" width="7.85546875" style="124" bestFit="1" customWidth="1"/>
    <col min="9510" max="9511" width="14.7109375" style="124" bestFit="1" customWidth="1"/>
    <col min="9512" max="9512" width="9.140625" style="124"/>
    <col min="9513" max="9513" width="9.85546875" style="124" bestFit="1" customWidth="1"/>
    <col min="9514" max="9515" width="9.28515625" style="124" bestFit="1" customWidth="1"/>
    <col min="9516" max="9533" width="9.140625" style="124"/>
    <col min="9534" max="9534" width="11" style="124" customWidth="1"/>
    <col min="9535" max="9753" width="9.140625" style="124"/>
    <col min="9754" max="9754" width="14.42578125" style="124" customWidth="1"/>
    <col min="9755" max="9755" width="7.140625" style="124" bestFit="1" customWidth="1"/>
    <col min="9756" max="9756" width="18.140625" style="124" bestFit="1" customWidth="1"/>
    <col min="9757" max="9757" width="5.28515625" style="124" bestFit="1" customWidth="1"/>
    <col min="9758" max="9758" width="6.85546875" style="124" bestFit="1" customWidth="1"/>
    <col min="9759" max="9760" width="12" style="124" bestFit="1" customWidth="1"/>
    <col min="9761" max="9761" width="5.85546875" style="124" customWidth="1"/>
    <col min="9762" max="9762" width="10.28515625" style="124" bestFit="1" customWidth="1"/>
    <col min="9763" max="9763" width="18.140625" style="124" bestFit="1" customWidth="1"/>
    <col min="9764" max="9764" width="7.28515625" style="124" bestFit="1" customWidth="1"/>
    <col min="9765" max="9765" width="7.85546875" style="124" bestFit="1" customWidth="1"/>
    <col min="9766" max="9767" width="14.7109375" style="124" bestFit="1" customWidth="1"/>
    <col min="9768" max="9768" width="9.140625" style="124"/>
    <col min="9769" max="9769" width="9.85546875" style="124" bestFit="1" customWidth="1"/>
    <col min="9770" max="9771" width="9.28515625" style="124" bestFit="1" customWidth="1"/>
    <col min="9772" max="9789" width="9.140625" style="124"/>
    <col min="9790" max="9790" width="11" style="124" customWidth="1"/>
    <col min="9791" max="10009" width="9.140625" style="124"/>
    <col min="10010" max="10010" width="14.42578125" style="124" customWidth="1"/>
    <col min="10011" max="10011" width="7.140625" style="124" bestFit="1" customWidth="1"/>
    <col min="10012" max="10012" width="18.140625" style="124" bestFit="1" customWidth="1"/>
    <col min="10013" max="10013" width="5.28515625" style="124" bestFit="1" customWidth="1"/>
    <col min="10014" max="10014" width="6.85546875" style="124" bestFit="1" customWidth="1"/>
    <col min="10015" max="10016" width="12" style="124" bestFit="1" customWidth="1"/>
    <col min="10017" max="10017" width="5.85546875" style="124" customWidth="1"/>
    <col min="10018" max="10018" width="10.28515625" style="124" bestFit="1" customWidth="1"/>
    <col min="10019" max="10019" width="18.140625" style="124" bestFit="1" customWidth="1"/>
    <col min="10020" max="10020" width="7.28515625" style="124" bestFit="1" customWidth="1"/>
    <col min="10021" max="10021" width="7.85546875" style="124" bestFit="1" customWidth="1"/>
    <col min="10022" max="10023" width="14.7109375" style="124" bestFit="1" customWidth="1"/>
    <col min="10024" max="10024" width="9.140625" style="124"/>
    <col min="10025" max="10025" width="9.85546875" style="124" bestFit="1" customWidth="1"/>
    <col min="10026" max="10027" width="9.28515625" style="124" bestFit="1" customWidth="1"/>
    <col min="10028" max="10045" width="9.140625" style="124"/>
    <col min="10046" max="10046" width="11" style="124" customWidth="1"/>
    <col min="10047" max="10265" width="9.140625" style="124"/>
    <col min="10266" max="10266" width="14.42578125" style="124" customWidth="1"/>
    <col min="10267" max="10267" width="7.140625" style="124" bestFit="1" customWidth="1"/>
    <col min="10268" max="10268" width="18.140625" style="124" bestFit="1" customWidth="1"/>
    <col min="10269" max="10269" width="5.28515625" style="124" bestFit="1" customWidth="1"/>
    <col min="10270" max="10270" width="6.85546875" style="124" bestFit="1" customWidth="1"/>
    <col min="10271" max="10272" width="12" style="124" bestFit="1" customWidth="1"/>
    <col min="10273" max="10273" width="5.85546875" style="124" customWidth="1"/>
    <col min="10274" max="10274" width="10.28515625" style="124" bestFit="1" customWidth="1"/>
    <col min="10275" max="10275" width="18.140625" style="124" bestFit="1" customWidth="1"/>
    <col min="10276" max="10276" width="7.28515625" style="124" bestFit="1" customWidth="1"/>
    <col min="10277" max="10277" width="7.85546875" style="124" bestFit="1" customWidth="1"/>
    <col min="10278" max="10279" width="14.7109375" style="124" bestFit="1" customWidth="1"/>
    <col min="10280" max="10280" width="9.140625" style="124"/>
    <col min="10281" max="10281" width="9.85546875" style="124" bestFit="1" customWidth="1"/>
    <col min="10282" max="10283" width="9.28515625" style="124" bestFit="1" customWidth="1"/>
    <col min="10284" max="10301" width="9.140625" style="124"/>
    <col min="10302" max="10302" width="11" style="124" customWidth="1"/>
    <col min="10303" max="10521" width="9.140625" style="124"/>
    <col min="10522" max="10522" width="14.42578125" style="124" customWidth="1"/>
    <col min="10523" max="10523" width="7.140625" style="124" bestFit="1" customWidth="1"/>
    <col min="10524" max="10524" width="18.140625" style="124" bestFit="1" customWidth="1"/>
    <col min="10525" max="10525" width="5.28515625" style="124" bestFit="1" customWidth="1"/>
    <col min="10526" max="10526" width="6.85546875" style="124" bestFit="1" customWidth="1"/>
    <col min="10527" max="10528" width="12" style="124" bestFit="1" customWidth="1"/>
    <col min="10529" max="10529" width="5.85546875" style="124" customWidth="1"/>
    <col min="10530" max="10530" width="10.28515625" style="124" bestFit="1" customWidth="1"/>
    <col min="10531" max="10531" width="18.140625" style="124" bestFit="1" customWidth="1"/>
    <col min="10532" max="10532" width="7.28515625" style="124" bestFit="1" customWidth="1"/>
    <col min="10533" max="10533" width="7.85546875" style="124" bestFit="1" customWidth="1"/>
    <col min="10534" max="10535" width="14.7109375" style="124" bestFit="1" customWidth="1"/>
    <col min="10536" max="10536" width="9.140625" style="124"/>
    <col min="10537" max="10537" width="9.85546875" style="124" bestFit="1" customWidth="1"/>
    <col min="10538" max="10539" width="9.28515625" style="124" bestFit="1" customWidth="1"/>
    <col min="10540" max="10557" width="9.140625" style="124"/>
    <col min="10558" max="10558" width="11" style="124" customWidth="1"/>
    <col min="10559" max="10777" width="9.140625" style="124"/>
    <col min="10778" max="10778" width="14.42578125" style="124" customWidth="1"/>
    <col min="10779" max="10779" width="7.140625" style="124" bestFit="1" customWidth="1"/>
    <col min="10780" max="10780" width="18.140625" style="124" bestFit="1" customWidth="1"/>
    <col min="10781" max="10781" width="5.28515625" style="124" bestFit="1" customWidth="1"/>
    <col min="10782" max="10782" width="6.85546875" style="124" bestFit="1" customWidth="1"/>
    <col min="10783" max="10784" width="12" style="124" bestFit="1" customWidth="1"/>
    <col min="10785" max="10785" width="5.85546875" style="124" customWidth="1"/>
    <col min="10786" max="10786" width="10.28515625" style="124" bestFit="1" customWidth="1"/>
    <col min="10787" max="10787" width="18.140625" style="124" bestFit="1" customWidth="1"/>
    <col min="10788" max="10788" width="7.28515625" style="124" bestFit="1" customWidth="1"/>
    <col min="10789" max="10789" width="7.85546875" style="124" bestFit="1" customWidth="1"/>
    <col min="10790" max="10791" width="14.7109375" style="124" bestFit="1" customWidth="1"/>
    <col min="10792" max="10792" width="9.140625" style="124"/>
    <col min="10793" max="10793" width="9.85546875" style="124" bestFit="1" customWidth="1"/>
    <col min="10794" max="10795" width="9.28515625" style="124" bestFit="1" customWidth="1"/>
    <col min="10796" max="10813" width="9.140625" style="124"/>
    <col min="10814" max="10814" width="11" style="124" customWidth="1"/>
    <col min="10815" max="11033" width="9.140625" style="124"/>
    <col min="11034" max="11034" width="14.42578125" style="124" customWidth="1"/>
    <col min="11035" max="11035" width="7.140625" style="124" bestFit="1" customWidth="1"/>
    <col min="11036" max="11036" width="18.140625" style="124" bestFit="1" customWidth="1"/>
    <col min="11037" max="11037" width="5.28515625" style="124" bestFit="1" customWidth="1"/>
    <col min="11038" max="11038" width="6.85546875" style="124" bestFit="1" customWidth="1"/>
    <col min="11039" max="11040" width="12" style="124" bestFit="1" customWidth="1"/>
    <col min="11041" max="11041" width="5.85546875" style="124" customWidth="1"/>
    <col min="11042" max="11042" width="10.28515625" style="124" bestFit="1" customWidth="1"/>
    <col min="11043" max="11043" width="18.140625" style="124" bestFit="1" customWidth="1"/>
    <col min="11044" max="11044" width="7.28515625" style="124" bestFit="1" customWidth="1"/>
    <col min="11045" max="11045" width="7.85546875" style="124" bestFit="1" customWidth="1"/>
    <col min="11046" max="11047" width="14.7109375" style="124" bestFit="1" customWidth="1"/>
    <col min="11048" max="11048" width="9.140625" style="124"/>
    <col min="11049" max="11049" width="9.85546875" style="124" bestFit="1" customWidth="1"/>
    <col min="11050" max="11051" width="9.28515625" style="124" bestFit="1" customWidth="1"/>
    <col min="11052" max="11069" width="9.140625" style="124"/>
    <col min="11070" max="11070" width="11" style="124" customWidth="1"/>
    <col min="11071" max="11289" width="9.140625" style="124"/>
    <col min="11290" max="11290" width="14.42578125" style="124" customWidth="1"/>
    <col min="11291" max="11291" width="7.140625" style="124" bestFit="1" customWidth="1"/>
    <col min="11292" max="11292" width="18.140625" style="124" bestFit="1" customWidth="1"/>
    <col min="11293" max="11293" width="5.28515625" style="124" bestFit="1" customWidth="1"/>
    <col min="11294" max="11294" width="6.85546875" style="124" bestFit="1" customWidth="1"/>
    <col min="11295" max="11296" width="12" style="124" bestFit="1" customWidth="1"/>
    <col min="11297" max="11297" width="5.85546875" style="124" customWidth="1"/>
    <col min="11298" max="11298" width="10.28515625" style="124" bestFit="1" customWidth="1"/>
    <col min="11299" max="11299" width="18.140625" style="124" bestFit="1" customWidth="1"/>
    <col min="11300" max="11300" width="7.28515625" style="124" bestFit="1" customWidth="1"/>
    <col min="11301" max="11301" width="7.85546875" style="124" bestFit="1" customWidth="1"/>
    <col min="11302" max="11303" width="14.7109375" style="124" bestFit="1" customWidth="1"/>
    <col min="11304" max="11304" width="9.140625" style="124"/>
    <col min="11305" max="11305" width="9.85546875" style="124" bestFit="1" customWidth="1"/>
    <col min="11306" max="11307" width="9.28515625" style="124" bestFit="1" customWidth="1"/>
    <col min="11308" max="11325" width="9.140625" style="124"/>
    <col min="11326" max="11326" width="11" style="124" customWidth="1"/>
    <col min="11327" max="11545" width="9.140625" style="124"/>
    <col min="11546" max="11546" width="14.42578125" style="124" customWidth="1"/>
    <col min="11547" max="11547" width="7.140625" style="124" bestFit="1" customWidth="1"/>
    <col min="11548" max="11548" width="18.140625" style="124" bestFit="1" customWidth="1"/>
    <col min="11549" max="11549" width="5.28515625" style="124" bestFit="1" customWidth="1"/>
    <col min="11550" max="11550" width="6.85546875" style="124" bestFit="1" customWidth="1"/>
    <col min="11551" max="11552" width="12" style="124" bestFit="1" customWidth="1"/>
    <col min="11553" max="11553" width="5.85546875" style="124" customWidth="1"/>
    <col min="11554" max="11554" width="10.28515625" style="124" bestFit="1" customWidth="1"/>
    <col min="11555" max="11555" width="18.140625" style="124" bestFit="1" customWidth="1"/>
    <col min="11556" max="11556" width="7.28515625" style="124" bestFit="1" customWidth="1"/>
    <col min="11557" max="11557" width="7.85546875" style="124" bestFit="1" customWidth="1"/>
    <col min="11558" max="11559" width="14.7109375" style="124" bestFit="1" customWidth="1"/>
    <col min="11560" max="11560" width="9.140625" style="124"/>
    <col min="11561" max="11561" width="9.85546875" style="124" bestFit="1" customWidth="1"/>
    <col min="11562" max="11563" width="9.28515625" style="124" bestFit="1" customWidth="1"/>
    <col min="11564" max="11581" width="9.140625" style="124"/>
    <col min="11582" max="11582" width="11" style="124" customWidth="1"/>
    <col min="11583" max="11801" width="9.140625" style="124"/>
    <col min="11802" max="11802" width="14.42578125" style="124" customWidth="1"/>
    <col min="11803" max="11803" width="7.140625" style="124" bestFit="1" customWidth="1"/>
    <col min="11804" max="11804" width="18.140625" style="124" bestFit="1" customWidth="1"/>
    <col min="11805" max="11805" width="5.28515625" style="124" bestFit="1" customWidth="1"/>
    <col min="11806" max="11806" width="6.85546875" style="124" bestFit="1" customWidth="1"/>
    <col min="11807" max="11808" width="12" style="124" bestFit="1" customWidth="1"/>
    <col min="11809" max="11809" width="5.85546875" style="124" customWidth="1"/>
    <col min="11810" max="11810" width="10.28515625" style="124" bestFit="1" customWidth="1"/>
    <col min="11811" max="11811" width="18.140625" style="124" bestFit="1" customWidth="1"/>
    <col min="11812" max="11812" width="7.28515625" style="124" bestFit="1" customWidth="1"/>
    <col min="11813" max="11813" width="7.85546875" style="124" bestFit="1" customWidth="1"/>
    <col min="11814" max="11815" width="14.7109375" style="124" bestFit="1" customWidth="1"/>
    <col min="11816" max="11816" width="9.140625" style="124"/>
    <col min="11817" max="11817" width="9.85546875" style="124" bestFit="1" customWidth="1"/>
    <col min="11818" max="11819" width="9.28515625" style="124" bestFit="1" customWidth="1"/>
    <col min="11820" max="11837" width="9.140625" style="124"/>
    <col min="11838" max="11838" width="11" style="124" customWidth="1"/>
    <col min="11839" max="12057" width="9.140625" style="124"/>
    <col min="12058" max="12058" width="14.42578125" style="124" customWidth="1"/>
    <col min="12059" max="12059" width="7.140625" style="124" bestFit="1" customWidth="1"/>
    <col min="12060" max="12060" width="18.140625" style="124" bestFit="1" customWidth="1"/>
    <col min="12061" max="12061" width="5.28515625" style="124" bestFit="1" customWidth="1"/>
    <col min="12062" max="12062" width="6.85546875" style="124" bestFit="1" customWidth="1"/>
    <col min="12063" max="12064" width="12" style="124" bestFit="1" customWidth="1"/>
    <col min="12065" max="12065" width="5.85546875" style="124" customWidth="1"/>
    <col min="12066" max="12066" width="10.28515625" style="124" bestFit="1" customWidth="1"/>
    <col min="12067" max="12067" width="18.140625" style="124" bestFit="1" customWidth="1"/>
    <col min="12068" max="12068" width="7.28515625" style="124" bestFit="1" customWidth="1"/>
    <col min="12069" max="12069" width="7.85546875" style="124" bestFit="1" customWidth="1"/>
    <col min="12070" max="12071" width="14.7109375" style="124" bestFit="1" customWidth="1"/>
    <col min="12072" max="12072" width="9.140625" style="124"/>
    <col min="12073" max="12073" width="9.85546875" style="124" bestFit="1" customWidth="1"/>
    <col min="12074" max="12075" width="9.28515625" style="124" bestFit="1" customWidth="1"/>
    <col min="12076" max="12093" width="9.140625" style="124"/>
    <col min="12094" max="12094" width="11" style="124" customWidth="1"/>
    <col min="12095" max="12313" width="9.140625" style="124"/>
    <col min="12314" max="12314" width="14.42578125" style="124" customWidth="1"/>
    <col min="12315" max="12315" width="7.140625" style="124" bestFit="1" customWidth="1"/>
    <col min="12316" max="12316" width="18.140625" style="124" bestFit="1" customWidth="1"/>
    <col min="12317" max="12317" width="5.28515625" style="124" bestFit="1" customWidth="1"/>
    <col min="12318" max="12318" width="6.85546875" style="124" bestFit="1" customWidth="1"/>
    <col min="12319" max="12320" width="12" style="124" bestFit="1" customWidth="1"/>
    <col min="12321" max="12321" width="5.85546875" style="124" customWidth="1"/>
    <col min="12322" max="12322" width="10.28515625" style="124" bestFit="1" customWidth="1"/>
    <col min="12323" max="12323" width="18.140625" style="124" bestFit="1" customWidth="1"/>
    <col min="12324" max="12324" width="7.28515625" style="124" bestFit="1" customWidth="1"/>
    <col min="12325" max="12325" width="7.85546875" style="124" bestFit="1" customWidth="1"/>
    <col min="12326" max="12327" width="14.7109375" style="124" bestFit="1" customWidth="1"/>
    <col min="12328" max="12328" width="9.140625" style="124"/>
    <col min="12329" max="12329" width="9.85546875" style="124" bestFit="1" customWidth="1"/>
    <col min="12330" max="12331" width="9.28515625" style="124" bestFit="1" customWidth="1"/>
    <col min="12332" max="12349" width="9.140625" style="124"/>
    <col min="12350" max="12350" width="11" style="124" customWidth="1"/>
    <col min="12351" max="12569" width="9.140625" style="124"/>
    <col min="12570" max="12570" width="14.42578125" style="124" customWidth="1"/>
    <col min="12571" max="12571" width="7.140625" style="124" bestFit="1" customWidth="1"/>
    <col min="12572" max="12572" width="18.140625" style="124" bestFit="1" customWidth="1"/>
    <col min="12573" max="12573" width="5.28515625" style="124" bestFit="1" customWidth="1"/>
    <col min="12574" max="12574" width="6.85546875" style="124" bestFit="1" customWidth="1"/>
    <col min="12575" max="12576" width="12" style="124" bestFit="1" customWidth="1"/>
    <col min="12577" max="12577" width="5.85546875" style="124" customWidth="1"/>
    <col min="12578" max="12578" width="10.28515625" style="124" bestFit="1" customWidth="1"/>
    <col min="12579" max="12579" width="18.140625" style="124" bestFit="1" customWidth="1"/>
    <col min="12580" max="12580" width="7.28515625" style="124" bestFit="1" customWidth="1"/>
    <col min="12581" max="12581" width="7.85546875" style="124" bestFit="1" customWidth="1"/>
    <col min="12582" max="12583" width="14.7109375" style="124" bestFit="1" customWidth="1"/>
    <col min="12584" max="12584" width="9.140625" style="124"/>
    <col min="12585" max="12585" width="9.85546875" style="124" bestFit="1" customWidth="1"/>
    <col min="12586" max="12587" width="9.28515625" style="124" bestFit="1" customWidth="1"/>
    <col min="12588" max="12605" width="9.140625" style="124"/>
    <col min="12606" max="12606" width="11" style="124" customWidth="1"/>
    <col min="12607" max="12825" width="9.140625" style="124"/>
    <col min="12826" max="12826" width="14.42578125" style="124" customWidth="1"/>
    <col min="12827" max="12827" width="7.140625" style="124" bestFit="1" customWidth="1"/>
    <col min="12828" max="12828" width="18.140625" style="124" bestFit="1" customWidth="1"/>
    <col min="12829" max="12829" width="5.28515625" style="124" bestFit="1" customWidth="1"/>
    <col min="12830" max="12830" width="6.85546875" style="124" bestFit="1" customWidth="1"/>
    <col min="12831" max="12832" width="12" style="124" bestFit="1" customWidth="1"/>
    <col min="12833" max="12833" width="5.85546875" style="124" customWidth="1"/>
    <col min="12834" max="12834" width="10.28515625" style="124" bestFit="1" customWidth="1"/>
    <col min="12835" max="12835" width="18.140625" style="124" bestFit="1" customWidth="1"/>
    <col min="12836" max="12836" width="7.28515625" style="124" bestFit="1" customWidth="1"/>
    <col min="12837" max="12837" width="7.85546875" style="124" bestFit="1" customWidth="1"/>
    <col min="12838" max="12839" width="14.7109375" style="124" bestFit="1" customWidth="1"/>
    <col min="12840" max="12840" width="9.140625" style="124"/>
    <col min="12841" max="12841" width="9.85546875" style="124" bestFit="1" customWidth="1"/>
    <col min="12842" max="12843" width="9.28515625" style="124" bestFit="1" customWidth="1"/>
    <col min="12844" max="12861" width="9.140625" style="124"/>
    <col min="12862" max="12862" width="11" style="124" customWidth="1"/>
    <col min="12863" max="13081" width="9.140625" style="124"/>
    <col min="13082" max="13082" width="14.42578125" style="124" customWidth="1"/>
    <col min="13083" max="13083" width="7.140625" style="124" bestFit="1" customWidth="1"/>
    <col min="13084" max="13084" width="18.140625" style="124" bestFit="1" customWidth="1"/>
    <col min="13085" max="13085" width="5.28515625" style="124" bestFit="1" customWidth="1"/>
    <col min="13086" max="13086" width="6.85546875" style="124" bestFit="1" customWidth="1"/>
    <col min="13087" max="13088" width="12" style="124" bestFit="1" customWidth="1"/>
    <col min="13089" max="13089" width="5.85546875" style="124" customWidth="1"/>
    <col min="13090" max="13090" width="10.28515625" style="124" bestFit="1" customWidth="1"/>
    <col min="13091" max="13091" width="18.140625" style="124" bestFit="1" customWidth="1"/>
    <col min="13092" max="13092" width="7.28515625" style="124" bestFit="1" customWidth="1"/>
    <col min="13093" max="13093" width="7.85546875" style="124" bestFit="1" customWidth="1"/>
    <col min="13094" max="13095" width="14.7109375" style="124" bestFit="1" customWidth="1"/>
    <col min="13096" max="13096" width="9.140625" style="124"/>
    <col min="13097" max="13097" width="9.85546875" style="124" bestFit="1" customWidth="1"/>
    <col min="13098" max="13099" width="9.28515625" style="124" bestFit="1" customWidth="1"/>
    <col min="13100" max="13117" width="9.140625" style="124"/>
    <col min="13118" max="13118" width="11" style="124" customWidth="1"/>
    <col min="13119" max="13337" width="9.140625" style="124"/>
    <col min="13338" max="13338" width="14.42578125" style="124" customWidth="1"/>
    <col min="13339" max="13339" width="7.140625" style="124" bestFit="1" customWidth="1"/>
    <col min="13340" max="13340" width="18.140625" style="124" bestFit="1" customWidth="1"/>
    <col min="13341" max="13341" width="5.28515625" style="124" bestFit="1" customWidth="1"/>
    <col min="13342" max="13342" width="6.85546875" style="124" bestFit="1" customWidth="1"/>
    <col min="13343" max="13344" width="12" style="124" bestFit="1" customWidth="1"/>
    <col min="13345" max="13345" width="5.85546875" style="124" customWidth="1"/>
    <col min="13346" max="13346" width="10.28515625" style="124" bestFit="1" customWidth="1"/>
    <col min="13347" max="13347" width="18.140625" style="124" bestFit="1" customWidth="1"/>
    <col min="13348" max="13348" width="7.28515625" style="124" bestFit="1" customWidth="1"/>
    <col min="13349" max="13349" width="7.85546875" style="124" bestFit="1" customWidth="1"/>
    <col min="13350" max="13351" width="14.7109375" style="124" bestFit="1" customWidth="1"/>
    <col min="13352" max="13352" width="9.140625" style="124"/>
    <col min="13353" max="13353" width="9.85546875" style="124" bestFit="1" customWidth="1"/>
    <col min="13354" max="13355" width="9.28515625" style="124" bestFit="1" customWidth="1"/>
    <col min="13356" max="13373" width="9.140625" style="124"/>
    <col min="13374" max="13374" width="11" style="124" customWidth="1"/>
    <col min="13375" max="13593" width="9.140625" style="124"/>
    <col min="13594" max="13594" width="14.42578125" style="124" customWidth="1"/>
    <col min="13595" max="13595" width="7.140625" style="124" bestFit="1" customWidth="1"/>
    <col min="13596" max="13596" width="18.140625" style="124" bestFit="1" customWidth="1"/>
    <col min="13597" max="13597" width="5.28515625" style="124" bestFit="1" customWidth="1"/>
    <col min="13598" max="13598" width="6.85546875" style="124" bestFit="1" customWidth="1"/>
    <col min="13599" max="13600" width="12" style="124" bestFit="1" customWidth="1"/>
    <col min="13601" max="13601" width="5.85546875" style="124" customWidth="1"/>
    <col min="13602" max="13602" width="10.28515625" style="124" bestFit="1" customWidth="1"/>
    <col min="13603" max="13603" width="18.140625" style="124" bestFit="1" customWidth="1"/>
    <col min="13604" max="13604" width="7.28515625" style="124" bestFit="1" customWidth="1"/>
    <col min="13605" max="13605" width="7.85546875" style="124" bestFit="1" customWidth="1"/>
    <col min="13606" max="13607" width="14.7109375" style="124" bestFit="1" customWidth="1"/>
    <col min="13608" max="13608" width="9.140625" style="124"/>
    <col min="13609" max="13609" width="9.85546875" style="124" bestFit="1" customWidth="1"/>
    <col min="13610" max="13611" width="9.28515625" style="124" bestFit="1" customWidth="1"/>
    <col min="13612" max="13629" width="9.140625" style="124"/>
    <col min="13630" max="13630" width="11" style="124" customWidth="1"/>
    <col min="13631" max="13849" width="9.140625" style="124"/>
    <col min="13850" max="13850" width="14.42578125" style="124" customWidth="1"/>
    <col min="13851" max="13851" width="7.140625" style="124" bestFit="1" customWidth="1"/>
    <col min="13852" max="13852" width="18.140625" style="124" bestFit="1" customWidth="1"/>
    <col min="13853" max="13853" width="5.28515625" style="124" bestFit="1" customWidth="1"/>
    <col min="13854" max="13854" width="6.85546875" style="124" bestFit="1" customWidth="1"/>
    <col min="13855" max="13856" width="12" style="124" bestFit="1" customWidth="1"/>
    <col min="13857" max="13857" width="5.85546875" style="124" customWidth="1"/>
    <col min="13858" max="13858" width="10.28515625" style="124" bestFit="1" customWidth="1"/>
    <col min="13859" max="13859" width="18.140625" style="124" bestFit="1" customWidth="1"/>
    <col min="13860" max="13860" width="7.28515625" style="124" bestFit="1" customWidth="1"/>
    <col min="13861" max="13861" width="7.85546875" style="124" bestFit="1" customWidth="1"/>
    <col min="13862" max="13863" width="14.7109375" style="124" bestFit="1" customWidth="1"/>
    <col min="13864" max="13864" width="9.140625" style="124"/>
    <col min="13865" max="13865" width="9.85546875" style="124" bestFit="1" customWidth="1"/>
    <col min="13866" max="13867" width="9.28515625" style="124" bestFit="1" customWidth="1"/>
    <col min="13868" max="13885" width="9.140625" style="124"/>
    <col min="13886" max="13886" width="11" style="124" customWidth="1"/>
    <col min="13887" max="14105" width="9.140625" style="124"/>
    <col min="14106" max="14106" width="14.42578125" style="124" customWidth="1"/>
    <col min="14107" max="14107" width="7.140625" style="124" bestFit="1" customWidth="1"/>
    <col min="14108" max="14108" width="18.140625" style="124" bestFit="1" customWidth="1"/>
    <col min="14109" max="14109" width="5.28515625" style="124" bestFit="1" customWidth="1"/>
    <col min="14110" max="14110" width="6.85546875" style="124" bestFit="1" customWidth="1"/>
    <col min="14111" max="14112" width="12" style="124" bestFit="1" customWidth="1"/>
    <col min="14113" max="14113" width="5.85546875" style="124" customWidth="1"/>
    <col min="14114" max="14114" width="10.28515625" style="124" bestFit="1" customWidth="1"/>
    <col min="14115" max="14115" width="18.140625" style="124" bestFit="1" customWidth="1"/>
    <col min="14116" max="14116" width="7.28515625" style="124" bestFit="1" customWidth="1"/>
    <col min="14117" max="14117" width="7.85546875" style="124" bestFit="1" customWidth="1"/>
    <col min="14118" max="14119" width="14.7109375" style="124" bestFit="1" customWidth="1"/>
    <col min="14120" max="14120" width="9.140625" style="124"/>
    <col min="14121" max="14121" width="9.85546875" style="124" bestFit="1" customWidth="1"/>
    <col min="14122" max="14123" width="9.28515625" style="124" bestFit="1" customWidth="1"/>
    <col min="14124" max="14141" width="9.140625" style="124"/>
    <col min="14142" max="14142" width="11" style="124" customWidth="1"/>
    <col min="14143" max="14361" width="9.140625" style="124"/>
    <col min="14362" max="14362" width="14.42578125" style="124" customWidth="1"/>
    <col min="14363" max="14363" width="7.140625" style="124" bestFit="1" customWidth="1"/>
    <col min="14364" max="14364" width="18.140625" style="124" bestFit="1" customWidth="1"/>
    <col min="14365" max="14365" width="5.28515625" style="124" bestFit="1" customWidth="1"/>
    <col min="14366" max="14366" width="6.85546875" style="124" bestFit="1" customWidth="1"/>
    <col min="14367" max="14368" width="12" style="124" bestFit="1" customWidth="1"/>
    <col min="14369" max="14369" width="5.85546875" style="124" customWidth="1"/>
    <col min="14370" max="14370" width="10.28515625" style="124" bestFit="1" customWidth="1"/>
    <col min="14371" max="14371" width="18.140625" style="124" bestFit="1" customWidth="1"/>
    <col min="14372" max="14372" width="7.28515625" style="124" bestFit="1" customWidth="1"/>
    <col min="14373" max="14373" width="7.85546875" style="124" bestFit="1" customWidth="1"/>
    <col min="14374" max="14375" width="14.7109375" style="124" bestFit="1" customWidth="1"/>
    <col min="14376" max="14376" width="9.140625" style="124"/>
    <col min="14377" max="14377" width="9.85546875" style="124" bestFit="1" customWidth="1"/>
    <col min="14378" max="14379" width="9.28515625" style="124" bestFit="1" customWidth="1"/>
    <col min="14380" max="14397" width="9.140625" style="124"/>
    <col min="14398" max="14398" width="11" style="124" customWidth="1"/>
    <col min="14399" max="14617" width="9.140625" style="124"/>
    <col min="14618" max="14618" width="14.42578125" style="124" customWidth="1"/>
    <col min="14619" max="14619" width="7.140625" style="124" bestFit="1" customWidth="1"/>
    <col min="14620" max="14620" width="18.140625" style="124" bestFit="1" customWidth="1"/>
    <col min="14621" max="14621" width="5.28515625" style="124" bestFit="1" customWidth="1"/>
    <col min="14622" max="14622" width="6.85546875" style="124" bestFit="1" customWidth="1"/>
    <col min="14623" max="14624" width="12" style="124" bestFit="1" customWidth="1"/>
    <col min="14625" max="14625" width="5.85546875" style="124" customWidth="1"/>
    <col min="14626" max="14626" width="10.28515625" style="124" bestFit="1" customWidth="1"/>
    <col min="14627" max="14627" width="18.140625" style="124" bestFit="1" customWidth="1"/>
    <col min="14628" max="14628" width="7.28515625" style="124" bestFit="1" customWidth="1"/>
    <col min="14629" max="14629" width="7.85546875" style="124" bestFit="1" customWidth="1"/>
    <col min="14630" max="14631" width="14.7109375" style="124" bestFit="1" customWidth="1"/>
    <col min="14632" max="14632" width="9.140625" style="124"/>
    <col min="14633" max="14633" width="9.85546875" style="124" bestFit="1" customWidth="1"/>
    <col min="14634" max="14635" width="9.28515625" style="124" bestFit="1" customWidth="1"/>
    <col min="14636" max="14653" width="9.140625" style="124"/>
    <col min="14654" max="14654" width="11" style="124" customWidth="1"/>
    <col min="14655" max="14873" width="9.140625" style="124"/>
    <col min="14874" max="14874" width="14.42578125" style="124" customWidth="1"/>
    <col min="14875" max="14875" width="7.140625" style="124" bestFit="1" customWidth="1"/>
    <col min="14876" max="14876" width="18.140625" style="124" bestFit="1" customWidth="1"/>
    <col min="14877" max="14877" width="5.28515625" style="124" bestFit="1" customWidth="1"/>
    <col min="14878" max="14878" width="6.85546875" style="124" bestFit="1" customWidth="1"/>
    <col min="14879" max="14880" width="12" style="124" bestFit="1" customWidth="1"/>
    <col min="14881" max="14881" width="5.85546875" style="124" customWidth="1"/>
    <col min="14882" max="14882" width="10.28515625" style="124" bestFit="1" customWidth="1"/>
    <col min="14883" max="14883" width="18.140625" style="124" bestFit="1" customWidth="1"/>
    <col min="14884" max="14884" width="7.28515625" style="124" bestFit="1" customWidth="1"/>
    <col min="14885" max="14885" width="7.85546875" style="124" bestFit="1" customWidth="1"/>
    <col min="14886" max="14887" width="14.7109375" style="124" bestFit="1" customWidth="1"/>
    <col min="14888" max="14888" width="9.140625" style="124"/>
    <col min="14889" max="14889" width="9.85546875" style="124" bestFit="1" customWidth="1"/>
    <col min="14890" max="14891" width="9.28515625" style="124" bestFit="1" customWidth="1"/>
    <col min="14892" max="14909" width="9.140625" style="124"/>
    <col min="14910" max="14910" width="11" style="124" customWidth="1"/>
    <col min="14911" max="15129" width="9.140625" style="124"/>
    <col min="15130" max="15130" width="14.42578125" style="124" customWidth="1"/>
    <col min="15131" max="15131" width="7.140625" style="124" bestFit="1" customWidth="1"/>
    <col min="15132" max="15132" width="18.140625" style="124" bestFit="1" customWidth="1"/>
    <col min="15133" max="15133" width="5.28515625" style="124" bestFit="1" customWidth="1"/>
    <col min="15134" max="15134" width="6.85546875" style="124" bestFit="1" customWidth="1"/>
    <col min="15135" max="15136" width="12" style="124" bestFit="1" customWidth="1"/>
    <col min="15137" max="15137" width="5.85546875" style="124" customWidth="1"/>
    <col min="15138" max="15138" width="10.28515625" style="124" bestFit="1" customWidth="1"/>
    <col min="15139" max="15139" width="18.140625" style="124" bestFit="1" customWidth="1"/>
    <col min="15140" max="15140" width="7.28515625" style="124" bestFit="1" customWidth="1"/>
    <col min="15141" max="15141" width="7.85546875" style="124" bestFit="1" customWidth="1"/>
    <col min="15142" max="15143" width="14.7109375" style="124" bestFit="1" customWidth="1"/>
    <col min="15144" max="15144" width="9.140625" style="124"/>
    <col min="15145" max="15145" width="9.85546875" style="124" bestFit="1" customWidth="1"/>
    <col min="15146" max="15147" width="9.28515625" style="124" bestFit="1" customWidth="1"/>
    <col min="15148" max="15165" width="9.140625" style="124"/>
    <col min="15166" max="15166" width="11" style="124" customWidth="1"/>
    <col min="15167" max="15385" width="9.140625" style="124"/>
    <col min="15386" max="15386" width="14.42578125" style="124" customWidth="1"/>
    <col min="15387" max="15387" width="7.140625" style="124" bestFit="1" customWidth="1"/>
    <col min="15388" max="15388" width="18.140625" style="124" bestFit="1" customWidth="1"/>
    <col min="15389" max="15389" width="5.28515625" style="124" bestFit="1" customWidth="1"/>
    <col min="15390" max="15390" width="6.85546875" style="124" bestFit="1" customWidth="1"/>
    <col min="15391" max="15392" width="12" style="124" bestFit="1" customWidth="1"/>
    <col min="15393" max="15393" width="5.85546875" style="124" customWidth="1"/>
    <col min="15394" max="15394" width="10.28515625" style="124" bestFit="1" customWidth="1"/>
    <col min="15395" max="15395" width="18.140625" style="124" bestFit="1" customWidth="1"/>
    <col min="15396" max="15396" width="7.28515625" style="124" bestFit="1" customWidth="1"/>
    <col min="15397" max="15397" width="7.85546875" style="124" bestFit="1" customWidth="1"/>
    <col min="15398" max="15399" width="14.7109375" style="124" bestFit="1" customWidth="1"/>
    <col min="15400" max="15400" width="9.140625" style="124"/>
    <col min="15401" max="15401" width="9.85546875" style="124" bestFit="1" customWidth="1"/>
    <col min="15402" max="15403" width="9.28515625" style="124" bestFit="1" customWidth="1"/>
    <col min="15404" max="15421" width="9.140625" style="124"/>
    <col min="15422" max="15422" width="11" style="124" customWidth="1"/>
    <col min="15423" max="15641" width="9.140625" style="124"/>
    <col min="15642" max="15642" width="14.42578125" style="124" customWidth="1"/>
    <col min="15643" max="15643" width="7.140625" style="124" bestFit="1" customWidth="1"/>
    <col min="15644" max="15644" width="18.140625" style="124" bestFit="1" customWidth="1"/>
    <col min="15645" max="15645" width="5.28515625" style="124" bestFit="1" customWidth="1"/>
    <col min="15646" max="15646" width="6.85546875" style="124" bestFit="1" customWidth="1"/>
    <col min="15647" max="15648" width="12" style="124" bestFit="1" customWidth="1"/>
    <col min="15649" max="15649" width="5.85546875" style="124" customWidth="1"/>
    <col min="15650" max="15650" width="10.28515625" style="124" bestFit="1" customWidth="1"/>
    <col min="15651" max="15651" width="18.140625" style="124" bestFit="1" customWidth="1"/>
    <col min="15652" max="15652" width="7.28515625" style="124" bestFit="1" customWidth="1"/>
    <col min="15653" max="15653" width="7.85546875" style="124" bestFit="1" customWidth="1"/>
    <col min="15654" max="15655" width="14.7109375" style="124" bestFit="1" customWidth="1"/>
    <col min="15656" max="15656" width="9.140625" style="124"/>
    <col min="15657" max="15657" width="9.85546875" style="124" bestFit="1" customWidth="1"/>
    <col min="15658" max="15659" width="9.28515625" style="124" bestFit="1" customWidth="1"/>
    <col min="15660" max="15677" width="9.140625" style="124"/>
    <col min="15678" max="15678" width="11" style="124" customWidth="1"/>
    <col min="15679" max="15897" width="9.140625" style="124"/>
    <col min="15898" max="15898" width="14.42578125" style="124" customWidth="1"/>
    <col min="15899" max="15899" width="7.140625" style="124" bestFit="1" customWidth="1"/>
    <col min="15900" max="15900" width="18.140625" style="124" bestFit="1" customWidth="1"/>
    <col min="15901" max="15901" width="5.28515625" style="124" bestFit="1" customWidth="1"/>
    <col min="15902" max="15902" width="6.85546875" style="124" bestFit="1" customWidth="1"/>
    <col min="15903" max="15904" width="12" style="124" bestFit="1" customWidth="1"/>
    <col min="15905" max="15905" width="5.85546875" style="124" customWidth="1"/>
    <col min="15906" max="15906" width="10.28515625" style="124" bestFit="1" customWidth="1"/>
    <col min="15907" max="15907" width="18.140625" style="124" bestFit="1" customWidth="1"/>
    <col min="15908" max="15908" width="7.28515625" style="124" bestFit="1" customWidth="1"/>
    <col min="15909" max="15909" width="7.85546875" style="124" bestFit="1" customWidth="1"/>
    <col min="15910" max="15911" width="14.7109375" style="124" bestFit="1" customWidth="1"/>
    <col min="15912" max="15912" width="9.140625" style="124"/>
    <col min="15913" max="15913" width="9.85546875" style="124" bestFit="1" customWidth="1"/>
    <col min="15914" max="15915" width="9.28515625" style="124" bestFit="1" customWidth="1"/>
    <col min="15916" max="15933" width="9.140625" style="124"/>
    <col min="15934" max="15934" width="11" style="124" customWidth="1"/>
    <col min="15935" max="16153" width="9.140625" style="124"/>
    <col min="16154" max="16154" width="14.42578125" style="124" customWidth="1"/>
    <col min="16155" max="16155" width="7.140625" style="124" bestFit="1" customWidth="1"/>
    <col min="16156" max="16156" width="18.140625" style="124" bestFit="1" customWidth="1"/>
    <col min="16157" max="16157" width="5.28515625" style="124" bestFit="1" customWidth="1"/>
    <col min="16158" max="16158" width="6.85546875" style="124" bestFit="1" customWidth="1"/>
    <col min="16159" max="16160" width="12" style="124" bestFit="1" customWidth="1"/>
    <col min="16161" max="16161" width="5.85546875" style="124" customWidth="1"/>
    <col min="16162" max="16162" width="10.28515625" style="124" bestFit="1" customWidth="1"/>
    <col min="16163" max="16163" width="18.140625" style="124" bestFit="1" customWidth="1"/>
    <col min="16164" max="16164" width="7.28515625" style="124" bestFit="1" customWidth="1"/>
    <col min="16165" max="16165" width="7.85546875" style="124" bestFit="1" customWidth="1"/>
    <col min="16166" max="16167" width="14.7109375" style="124" bestFit="1" customWidth="1"/>
    <col min="16168" max="16168" width="9.140625" style="124"/>
    <col min="16169" max="16169" width="9.85546875" style="124" bestFit="1" customWidth="1"/>
    <col min="16170" max="16171" width="9.28515625" style="124" bestFit="1" customWidth="1"/>
    <col min="16172" max="16189" width="9.140625" style="124"/>
    <col min="16190" max="16190" width="11" style="124" customWidth="1"/>
    <col min="16191" max="16384" width="9.140625" style="124"/>
  </cols>
  <sheetData>
    <row r="1" spans="1:51" s="830" customFormat="1" ht="18" customHeight="1" thickBot="1">
      <c r="A1" s="834" t="s">
        <v>290</v>
      </c>
      <c r="B1" s="834"/>
      <c r="C1" s="834"/>
      <c r="D1" s="834"/>
      <c r="E1" s="834"/>
      <c r="F1" s="834"/>
      <c r="G1" s="834"/>
      <c r="H1" s="834"/>
      <c r="I1" s="834"/>
      <c r="J1" s="834"/>
      <c r="K1" s="834"/>
      <c r="L1" s="834"/>
      <c r="M1" s="834"/>
      <c r="N1" s="834"/>
      <c r="O1" s="834"/>
      <c r="P1" s="834"/>
      <c r="Q1" s="834"/>
      <c r="R1" s="834"/>
      <c r="S1" s="834"/>
      <c r="T1" s="834"/>
      <c r="U1" s="834"/>
      <c r="V1" s="834"/>
      <c r="W1" s="834"/>
      <c r="X1" s="834"/>
      <c r="Y1" s="834"/>
      <c r="Z1" s="834"/>
      <c r="AA1" s="834"/>
      <c r="AB1" s="834"/>
      <c r="AC1" s="834"/>
      <c r="AD1" s="834"/>
      <c r="AE1" s="834"/>
      <c r="AF1" s="834"/>
      <c r="AG1" s="834"/>
      <c r="AH1" s="834"/>
      <c r="AI1" s="834"/>
      <c r="AJ1" s="834"/>
      <c r="AK1" s="834"/>
      <c r="AL1" s="834"/>
      <c r="AM1" s="834"/>
    </row>
    <row r="2" spans="1:51" s="837" customFormat="1" ht="19.5" customHeight="1">
      <c r="A2" s="835"/>
      <c r="B2" s="1352" t="s">
        <v>291</v>
      </c>
      <c r="C2" s="1352"/>
      <c r="D2" s="1352"/>
      <c r="E2" s="1352"/>
      <c r="F2" s="1352"/>
      <c r="G2" s="1352"/>
      <c r="H2" s="836"/>
      <c r="I2" s="1352" t="s">
        <v>993</v>
      </c>
      <c r="J2" s="1352"/>
      <c r="K2" s="1352"/>
      <c r="L2" s="1352"/>
      <c r="M2" s="1352"/>
      <c r="N2" s="1352"/>
      <c r="O2" s="836"/>
      <c r="P2" s="836"/>
      <c r="Q2" s="836"/>
      <c r="R2" s="836"/>
      <c r="S2" s="836"/>
      <c r="T2" s="836"/>
      <c r="U2" s="836"/>
      <c r="V2" s="836"/>
      <c r="W2" s="836"/>
      <c r="X2" s="836"/>
      <c r="Y2" s="836"/>
      <c r="Z2" s="836"/>
      <c r="AA2" s="836"/>
      <c r="AB2" s="836"/>
      <c r="AC2" s="836"/>
      <c r="AD2" s="836"/>
      <c r="AE2" s="836"/>
      <c r="AF2" s="836"/>
      <c r="AG2" s="836"/>
      <c r="AH2" s="836"/>
      <c r="AI2" s="836"/>
      <c r="AJ2" s="836"/>
      <c r="AK2" s="836"/>
      <c r="AL2" s="836"/>
      <c r="AM2" s="836"/>
      <c r="AN2" s="1260"/>
      <c r="AO2" s="1358" t="s">
        <v>291</v>
      </c>
      <c r="AP2" s="1358"/>
      <c r="AQ2" s="1358"/>
      <c r="AR2" s="1358"/>
      <c r="AS2" s="1358"/>
      <c r="AT2" s="1261"/>
      <c r="AU2" s="1358" t="s">
        <v>993</v>
      </c>
      <c r="AV2" s="1358"/>
      <c r="AW2" s="1358"/>
      <c r="AX2" s="1358"/>
      <c r="AY2" s="1358"/>
    </row>
    <row r="3" spans="1:51" s="837" customFormat="1" ht="15.75" customHeight="1">
      <c r="A3" s="832" t="s">
        <v>301</v>
      </c>
      <c r="B3" s="125"/>
      <c r="C3" s="1353" t="s">
        <v>994</v>
      </c>
      <c r="D3" s="1353" t="s">
        <v>1035</v>
      </c>
      <c r="E3" s="1355" t="s">
        <v>294</v>
      </c>
      <c r="F3" s="1350" t="s">
        <v>295</v>
      </c>
      <c r="G3" s="1350" t="s">
        <v>47</v>
      </c>
      <c r="H3" s="125"/>
      <c r="I3" s="125"/>
      <c r="J3" s="1357" t="s">
        <v>994</v>
      </c>
      <c r="K3" s="1353" t="s">
        <v>1035</v>
      </c>
      <c r="L3" s="1355" t="s">
        <v>294</v>
      </c>
      <c r="M3" s="1350" t="s">
        <v>295</v>
      </c>
      <c r="N3" s="1350" t="s">
        <v>47</v>
      </c>
      <c r="O3" s="1255"/>
      <c r="P3" s="1255"/>
      <c r="Q3" s="1255"/>
      <c r="R3" s="1255"/>
      <c r="S3" s="1255"/>
      <c r="T3" s="1255"/>
      <c r="U3" s="1255"/>
      <c r="V3" s="1255"/>
      <c r="W3" s="1255"/>
      <c r="X3" s="1255"/>
      <c r="Y3" s="1255"/>
      <c r="Z3" s="1255"/>
      <c r="AA3" s="1255"/>
      <c r="AB3" s="1255"/>
      <c r="AC3" s="1255"/>
      <c r="AD3" s="1255"/>
      <c r="AE3" s="1255"/>
      <c r="AF3" s="1255"/>
      <c r="AG3" s="1255"/>
      <c r="AH3" s="1255"/>
      <c r="AI3" s="1255"/>
      <c r="AJ3" s="1255"/>
      <c r="AK3" s="1255"/>
      <c r="AL3" s="1255"/>
      <c r="AM3" s="1255"/>
      <c r="AN3" s="1262" t="s">
        <v>301</v>
      </c>
      <c r="AO3" s="1256"/>
      <c r="AP3" s="1359" t="s">
        <v>994</v>
      </c>
      <c r="AQ3" s="1361" t="s">
        <v>294</v>
      </c>
      <c r="AR3" s="1363" t="s">
        <v>295</v>
      </c>
      <c r="AS3" s="1363" t="s">
        <v>47</v>
      </c>
      <c r="AT3" s="1256"/>
      <c r="AU3" s="1256"/>
      <c r="AV3" s="1365" t="s">
        <v>994</v>
      </c>
      <c r="AW3" s="1361" t="s">
        <v>294</v>
      </c>
      <c r="AX3" s="1363" t="s">
        <v>295</v>
      </c>
      <c r="AY3" s="1363" t="s">
        <v>47</v>
      </c>
    </row>
    <row r="4" spans="1:51" s="837" customFormat="1" ht="16.5" customHeight="1" thickBot="1">
      <c r="A4" s="833"/>
      <c r="B4" s="126" t="s">
        <v>293</v>
      </c>
      <c r="C4" s="1354"/>
      <c r="D4" s="1354"/>
      <c r="E4" s="1356"/>
      <c r="F4" s="1351"/>
      <c r="G4" s="1351"/>
      <c r="H4" s="126"/>
      <c r="I4" s="126" t="s">
        <v>296</v>
      </c>
      <c r="J4" s="1354"/>
      <c r="K4" s="1354"/>
      <c r="L4" s="1356"/>
      <c r="M4" s="1351"/>
      <c r="N4" s="1351"/>
      <c r="O4" s="1166"/>
      <c r="P4" s="1166"/>
      <c r="Q4" s="1166"/>
      <c r="R4" s="1166"/>
      <c r="S4" s="1166"/>
      <c r="T4" s="1166"/>
      <c r="U4" s="1166"/>
      <c r="V4" s="1166"/>
      <c r="W4" s="1166"/>
      <c r="X4" s="1166"/>
      <c r="Y4" s="1166"/>
      <c r="Z4" s="1166"/>
      <c r="AA4" s="1166"/>
      <c r="AB4" s="1166"/>
      <c r="AC4" s="1166"/>
      <c r="AD4" s="1166"/>
      <c r="AE4" s="1166"/>
      <c r="AF4" s="1166"/>
      <c r="AG4" s="1166"/>
      <c r="AH4" s="1166"/>
      <c r="AI4" s="1166"/>
      <c r="AJ4" s="1166"/>
      <c r="AK4" s="1166"/>
      <c r="AL4" s="1166"/>
      <c r="AM4" s="1166"/>
      <c r="AN4" s="1263"/>
      <c r="AO4" s="1264" t="s">
        <v>293</v>
      </c>
      <c r="AP4" s="1360"/>
      <c r="AQ4" s="1362"/>
      <c r="AR4" s="1364"/>
      <c r="AS4" s="1364"/>
      <c r="AT4" s="1264"/>
      <c r="AU4" s="1264" t="s">
        <v>296</v>
      </c>
      <c r="AV4" s="1360"/>
      <c r="AW4" s="1362"/>
      <c r="AX4" s="1364"/>
      <c r="AY4" s="1364"/>
    </row>
    <row r="5" spans="1:51" ht="15.95" customHeight="1">
      <c r="A5" s="1256">
        <v>1961</v>
      </c>
      <c r="B5" s="1257">
        <v>92</v>
      </c>
      <c r="C5" s="129">
        <v>242</v>
      </c>
      <c r="D5" s="1258"/>
      <c r="F5" s="1259" t="s">
        <v>53</v>
      </c>
      <c r="G5" s="127">
        <f t="shared" ref="G5:G24" si="0">SUM(B5:F5)</f>
        <v>334</v>
      </c>
      <c r="I5" s="128">
        <v>1.4208000000000001</v>
      </c>
      <c r="J5" s="130">
        <v>9.9599999999999994E-2</v>
      </c>
      <c r="K5" s="1258"/>
      <c r="L5" s="1258"/>
      <c r="M5" s="128" t="s">
        <v>53</v>
      </c>
      <c r="N5" s="128">
        <f t="shared" ref="N5:N24" si="1">SUM(I5:M5)</f>
        <v>1.5204</v>
      </c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56">
        <v>1961</v>
      </c>
      <c r="AO5" s="1257">
        <v>92</v>
      </c>
      <c r="AP5" s="1258">
        <v>242</v>
      </c>
      <c r="AQ5" s="1258"/>
      <c r="AR5" s="1259" t="s">
        <v>53</v>
      </c>
      <c r="AS5" s="1257">
        <f>SUM(AO5:AR5)</f>
        <v>334</v>
      </c>
      <c r="AT5" s="1259"/>
      <c r="AU5" s="1257">
        <v>1.4208000000000001</v>
      </c>
      <c r="AV5" s="1258">
        <v>9.9599999999999994E-2</v>
      </c>
      <c r="AW5" s="1258"/>
      <c r="AX5" s="1259" t="s">
        <v>53</v>
      </c>
      <c r="AY5" s="1257">
        <f t="shared" ref="AY5:AY24" si="2">SUM(AU5:AX5)</f>
        <v>1.5204</v>
      </c>
    </row>
    <row r="6" spans="1:51" ht="15.95" customHeight="1">
      <c r="A6" s="1256">
        <v>1962</v>
      </c>
      <c r="B6" s="1257">
        <v>175</v>
      </c>
      <c r="C6" s="129">
        <v>520</v>
      </c>
      <c r="D6" s="1258"/>
      <c r="E6" s="1258"/>
      <c r="F6" s="1259" t="s">
        <v>53</v>
      </c>
      <c r="G6" s="127">
        <f t="shared" si="0"/>
        <v>695</v>
      </c>
      <c r="H6" s="1258"/>
      <c r="I6" s="128">
        <v>4.2317999999999998</v>
      </c>
      <c r="J6" s="130">
        <v>0.3306</v>
      </c>
      <c r="K6" s="1258"/>
      <c r="L6" s="1258"/>
      <c r="M6" s="128" t="s">
        <v>53</v>
      </c>
      <c r="N6" s="128">
        <f t="shared" si="1"/>
        <v>4.5624000000000002</v>
      </c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56">
        <v>1962</v>
      </c>
      <c r="AO6" s="1257">
        <v>175</v>
      </c>
      <c r="AP6" s="1258">
        <v>520</v>
      </c>
      <c r="AQ6" s="1258"/>
      <c r="AR6" s="1259" t="s">
        <v>53</v>
      </c>
      <c r="AS6" s="1257">
        <f t="shared" ref="AS6:AS13" si="3">SUM(AO6:AR6)</f>
        <v>695</v>
      </c>
      <c r="AT6" s="1259"/>
      <c r="AU6" s="1257">
        <v>4.2317999999999998</v>
      </c>
      <c r="AV6" s="1258">
        <v>0.3306</v>
      </c>
      <c r="AW6" s="1258"/>
      <c r="AX6" s="1259" t="s">
        <v>53</v>
      </c>
      <c r="AY6" s="1257">
        <f t="shared" si="2"/>
        <v>4.5624000000000002</v>
      </c>
    </row>
    <row r="7" spans="1:51" ht="15.95" customHeight="1">
      <c r="A7" s="1256">
        <v>1963</v>
      </c>
      <c r="B7" s="1257">
        <v>296</v>
      </c>
      <c r="C7" s="129">
        <v>415</v>
      </c>
      <c r="D7" s="1258"/>
      <c r="E7" s="1258"/>
      <c r="F7" s="1259" t="s">
        <v>53</v>
      </c>
      <c r="G7" s="127">
        <f t="shared" si="0"/>
        <v>711</v>
      </c>
      <c r="H7" s="1258"/>
      <c r="I7" s="128">
        <v>9.7363999999999997</v>
      </c>
      <c r="J7" s="130">
        <v>0.64600000000000002</v>
      </c>
      <c r="K7" s="1258"/>
      <c r="L7" s="1258"/>
      <c r="M7" s="128" t="s">
        <v>53</v>
      </c>
      <c r="N7" s="128">
        <f t="shared" si="1"/>
        <v>10.382400000000001</v>
      </c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56">
        <v>1963</v>
      </c>
      <c r="AO7" s="1257">
        <v>296</v>
      </c>
      <c r="AP7" s="1258">
        <v>415</v>
      </c>
      <c r="AQ7" s="1258"/>
      <c r="AR7" s="1259" t="s">
        <v>53</v>
      </c>
      <c r="AS7" s="1257">
        <f t="shared" si="3"/>
        <v>711</v>
      </c>
      <c r="AT7" s="1259"/>
      <c r="AU7" s="1257">
        <v>9.7363999999999997</v>
      </c>
      <c r="AV7" s="1258">
        <v>0.64600000000000002</v>
      </c>
      <c r="AW7" s="1258"/>
      <c r="AX7" s="1259" t="s">
        <v>53</v>
      </c>
      <c r="AY7" s="1257">
        <f t="shared" si="2"/>
        <v>10.382400000000001</v>
      </c>
    </row>
    <row r="8" spans="1:51" ht="15.95" customHeight="1">
      <c r="A8" s="1256">
        <v>1964</v>
      </c>
      <c r="B8" s="1257">
        <v>404</v>
      </c>
      <c r="C8" s="129">
        <v>581</v>
      </c>
      <c r="D8" s="1258"/>
      <c r="E8" s="1258"/>
      <c r="F8" s="1259" t="s">
        <v>53</v>
      </c>
      <c r="G8" s="127">
        <f t="shared" si="0"/>
        <v>985</v>
      </c>
      <c r="H8" s="1258"/>
      <c r="I8" s="128">
        <v>11.819000000000001</v>
      </c>
      <c r="J8" s="130">
        <v>2.1720000000000002</v>
      </c>
      <c r="K8" s="1258"/>
      <c r="L8" s="1258"/>
      <c r="M8" s="128" t="s">
        <v>53</v>
      </c>
      <c r="N8" s="128">
        <f t="shared" si="1"/>
        <v>13.991000000000001</v>
      </c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56">
        <v>1964</v>
      </c>
      <c r="AO8" s="1257">
        <v>404</v>
      </c>
      <c r="AP8" s="1258">
        <v>581</v>
      </c>
      <c r="AQ8" s="1258"/>
      <c r="AR8" s="1259" t="s">
        <v>53</v>
      </c>
      <c r="AS8" s="1257">
        <f t="shared" si="3"/>
        <v>985</v>
      </c>
      <c r="AT8" s="1259"/>
      <c r="AU8" s="1257">
        <v>11.819000000000001</v>
      </c>
      <c r="AV8" s="1258">
        <v>2.1720000000000002</v>
      </c>
      <c r="AW8" s="1258"/>
      <c r="AX8" s="1259" t="s">
        <v>53</v>
      </c>
      <c r="AY8" s="1257">
        <f t="shared" si="2"/>
        <v>13.991000000000001</v>
      </c>
    </row>
    <row r="9" spans="1:51" ht="15.95" customHeight="1">
      <c r="A9" s="1256">
        <v>1965</v>
      </c>
      <c r="B9" s="1257">
        <v>391</v>
      </c>
      <c r="C9" s="129">
        <v>627</v>
      </c>
      <c r="D9" s="1258"/>
      <c r="E9" s="1258"/>
      <c r="F9" s="1259" t="s">
        <v>53</v>
      </c>
      <c r="G9" s="127">
        <f t="shared" si="0"/>
        <v>1018</v>
      </c>
      <c r="H9" s="1257"/>
      <c r="I9" s="128">
        <v>14.389799999999999</v>
      </c>
      <c r="J9" s="130">
        <v>1.4685999999999999</v>
      </c>
      <c r="K9" s="1258"/>
      <c r="L9" s="1258"/>
      <c r="M9" s="128" t="s">
        <v>53</v>
      </c>
      <c r="N9" s="128">
        <f t="shared" si="1"/>
        <v>15.8584</v>
      </c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56">
        <v>1965</v>
      </c>
      <c r="AO9" s="1257">
        <v>391</v>
      </c>
      <c r="AP9" s="1258">
        <v>627</v>
      </c>
      <c r="AQ9" s="1258"/>
      <c r="AR9" s="1259" t="s">
        <v>53</v>
      </c>
      <c r="AS9" s="1257">
        <f t="shared" si="3"/>
        <v>1018</v>
      </c>
      <c r="AT9" s="1259"/>
      <c r="AU9" s="1257">
        <v>14.389799999999999</v>
      </c>
      <c r="AV9" s="1258">
        <v>1.4685999999999999</v>
      </c>
      <c r="AW9" s="1258"/>
      <c r="AX9" s="1259" t="s">
        <v>53</v>
      </c>
      <c r="AY9" s="1257">
        <f t="shared" si="2"/>
        <v>15.8584</v>
      </c>
    </row>
    <row r="10" spans="1:51" ht="15.95" customHeight="1">
      <c r="A10" s="1256">
        <v>1966</v>
      </c>
      <c r="B10" s="1257">
        <v>501</v>
      </c>
      <c r="C10" s="129">
        <v>595</v>
      </c>
      <c r="D10" s="1258"/>
      <c r="E10" s="1258"/>
      <c r="F10" s="1259" t="s">
        <v>53</v>
      </c>
      <c r="G10" s="127">
        <f t="shared" si="0"/>
        <v>1096</v>
      </c>
      <c r="H10" s="1257"/>
      <c r="I10" s="128">
        <v>15.2262</v>
      </c>
      <c r="J10" s="130">
        <v>1.1694</v>
      </c>
      <c r="K10" s="1258"/>
      <c r="L10" s="1258"/>
      <c r="M10" s="128" t="s">
        <v>53</v>
      </c>
      <c r="N10" s="128">
        <f t="shared" si="1"/>
        <v>16.395600000000002</v>
      </c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56">
        <v>1966</v>
      </c>
      <c r="AO10" s="1257">
        <v>501</v>
      </c>
      <c r="AP10" s="1258">
        <v>595</v>
      </c>
      <c r="AQ10" s="1258"/>
      <c r="AR10" s="1259" t="s">
        <v>53</v>
      </c>
      <c r="AS10" s="1257">
        <f t="shared" si="3"/>
        <v>1096</v>
      </c>
      <c r="AT10" s="1259"/>
      <c r="AU10" s="1257">
        <v>15.2262</v>
      </c>
      <c r="AV10" s="1258">
        <v>1.1694</v>
      </c>
      <c r="AW10" s="1258"/>
      <c r="AX10" s="1259" t="s">
        <v>53</v>
      </c>
      <c r="AY10" s="1257">
        <f t="shared" si="2"/>
        <v>16.395600000000002</v>
      </c>
    </row>
    <row r="11" spans="1:51" ht="15.95" customHeight="1">
      <c r="A11" s="1256">
        <v>1967</v>
      </c>
      <c r="B11" s="1257">
        <v>336</v>
      </c>
      <c r="C11" s="129">
        <v>427</v>
      </c>
      <c r="D11" s="1258"/>
      <c r="E11" s="1258"/>
      <c r="F11" s="1259" t="s">
        <v>53</v>
      </c>
      <c r="G11" s="127">
        <f t="shared" si="0"/>
        <v>763</v>
      </c>
      <c r="H11" s="1257"/>
      <c r="I11" s="128">
        <v>11.456799999999999</v>
      </c>
      <c r="J11" s="130">
        <v>1.0432000000000001</v>
      </c>
      <c r="K11" s="1258"/>
      <c r="L11" s="1258"/>
      <c r="M11" s="128" t="s">
        <v>53</v>
      </c>
      <c r="N11" s="128">
        <f t="shared" si="1"/>
        <v>12.5</v>
      </c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56">
        <v>1967</v>
      </c>
      <c r="AO11" s="1257">
        <v>336</v>
      </c>
      <c r="AP11" s="1258">
        <v>427</v>
      </c>
      <c r="AQ11" s="1258"/>
      <c r="AR11" s="1259" t="s">
        <v>53</v>
      </c>
      <c r="AS11" s="1257">
        <f t="shared" si="3"/>
        <v>763</v>
      </c>
      <c r="AT11" s="1259"/>
      <c r="AU11" s="1257">
        <v>11.456799999999999</v>
      </c>
      <c r="AV11" s="1258">
        <v>1.0432000000000001</v>
      </c>
      <c r="AW11" s="1258"/>
      <c r="AX11" s="1259" t="s">
        <v>53</v>
      </c>
      <c r="AY11" s="1257">
        <f t="shared" si="2"/>
        <v>12.5</v>
      </c>
    </row>
    <row r="12" spans="1:51" ht="15.95" customHeight="1">
      <c r="A12" s="1256">
        <v>1968</v>
      </c>
      <c r="B12" s="1257">
        <v>286</v>
      </c>
      <c r="C12" s="129">
        <v>360</v>
      </c>
      <c r="D12" s="1258"/>
      <c r="E12" s="1258"/>
      <c r="F12" s="1259" t="s">
        <v>53</v>
      </c>
      <c r="G12" s="127">
        <f t="shared" si="0"/>
        <v>646</v>
      </c>
      <c r="H12" s="1257"/>
      <c r="I12" s="128">
        <v>12.582600000000001</v>
      </c>
      <c r="J12" s="130">
        <v>0.21080000000000002</v>
      </c>
      <c r="K12" s="1258"/>
      <c r="L12" s="1258"/>
      <c r="M12" s="128" t="s">
        <v>53</v>
      </c>
      <c r="N12" s="128">
        <f t="shared" si="1"/>
        <v>12.793400000000002</v>
      </c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56">
        <v>1968</v>
      </c>
      <c r="AO12" s="1257">
        <v>286</v>
      </c>
      <c r="AP12" s="1258">
        <v>360</v>
      </c>
      <c r="AQ12" s="1258"/>
      <c r="AR12" s="1259" t="s">
        <v>53</v>
      </c>
      <c r="AS12" s="1257">
        <f t="shared" si="3"/>
        <v>646</v>
      </c>
      <c r="AT12" s="1259"/>
      <c r="AU12" s="1257">
        <v>12.582600000000001</v>
      </c>
      <c r="AV12" s="1258">
        <v>0.21080000000000002</v>
      </c>
      <c r="AW12" s="1258"/>
      <c r="AX12" s="1259" t="s">
        <v>53</v>
      </c>
      <c r="AY12" s="1257">
        <f t="shared" si="2"/>
        <v>12.793400000000002</v>
      </c>
    </row>
    <row r="13" spans="1:51" ht="15.95" customHeight="1">
      <c r="A13" s="1256">
        <v>1969</v>
      </c>
      <c r="B13" s="1257">
        <v>307</v>
      </c>
      <c r="C13" s="129">
        <v>246</v>
      </c>
      <c r="D13" s="1258"/>
      <c r="E13" s="1257"/>
      <c r="F13" s="1259" t="s">
        <v>53</v>
      </c>
      <c r="G13" s="127">
        <f t="shared" si="0"/>
        <v>553</v>
      </c>
      <c r="H13" s="1257"/>
      <c r="I13" s="128">
        <v>16.190000000000001</v>
      </c>
      <c r="J13" s="130">
        <v>0.18</v>
      </c>
      <c r="K13" s="1257"/>
      <c r="L13" s="1257"/>
      <c r="M13" s="128" t="s">
        <v>53</v>
      </c>
      <c r="N13" s="128">
        <f t="shared" si="1"/>
        <v>16.37</v>
      </c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56">
        <v>1969</v>
      </c>
      <c r="AO13" s="1257">
        <v>307</v>
      </c>
      <c r="AP13" s="1258">
        <v>246</v>
      </c>
      <c r="AQ13" s="1258"/>
      <c r="AR13" s="1259" t="s">
        <v>53</v>
      </c>
      <c r="AS13" s="1257">
        <f t="shared" si="3"/>
        <v>553</v>
      </c>
      <c r="AT13" s="1259"/>
      <c r="AU13" s="1257">
        <v>16.190000000000001</v>
      </c>
      <c r="AV13" s="1258">
        <v>0.18</v>
      </c>
      <c r="AW13" s="1258"/>
      <c r="AX13" s="1259" t="s">
        <v>53</v>
      </c>
      <c r="AY13" s="1257">
        <f t="shared" si="2"/>
        <v>16.37</v>
      </c>
    </row>
    <row r="14" spans="1:51" ht="15.95" customHeight="1">
      <c r="A14" s="1256">
        <v>1970</v>
      </c>
      <c r="B14" s="1257">
        <v>303</v>
      </c>
      <c r="C14" s="129">
        <v>331</v>
      </c>
      <c r="D14" s="1257"/>
      <c r="E14" s="1257"/>
      <c r="F14" s="1257" t="s">
        <v>53</v>
      </c>
      <c r="G14" s="127">
        <f t="shared" si="0"/>
        <v>634</v>
      </c>
      <c r="H14" s="1257"/>
      <c r="I14" s="128">
        <v>16.399999999999999</v>
      </c>
      <c r="J14" s="130">
        <v>0.2</v>
      </c>
      <c r="K14" s="1257"/>
      <c r="L14" s="1257"/>
      <c r="M14" s="128" t="s">
        <v>53</v>
      </c>
      <c r="N14" s="128">
        <f t="shared" si="1"/>
        <v>16.599999999999998</v>
      </c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56">
        <v>1970</v>
      </c>
      <c r="AO14" s="1257">
        <v>303</v>
      </c>
      <c r="AP14" s="1257">
        <v>331</v>
      </c>
      <c r="AQ14" s="1257"/>
      <c r="AR14" s="1257" t="s">
        <v>53</v>
      </c>
      <c r="AS14" s="1257">
        <f>SUM(AO14:AR14)</f>
        <v>634</v>
      </c>
      <c r="AT14" s="1257"/>
      <c r="AU14" s="1257">
        <v>16.399999999999999</v>
      </c>
      <c r="AV14" s="1257">
        <v>0.2</v>
      </c>
      <c r="AW14" s="1257"/>
      <c r="AX14" s="1257" t="s">
        <v>53</v>
      </c>
      <c r="AY14" s="1257">
        <f t="shared" si="2"/>
        <v>16.599999999999998</v>
      </c>
    </row>
    <row r="15" spans="1:51" ht="15.95" customHeight="1">
      <c r="A15" s="1256">
        <v>1971</v>
      </c>
      <c r="B15" s="1257">
        <v>204</v>
      </c>
      <c r="C15" s="129">
        <v>748</v>
      </c>
      <c r="D15" s="1257"/>
      <c r="E15" s="1257"/>
      <c r="F15" s="1257" t="s">
        <v>53</v>
      </c>
      <c r="G15" s="127">
        <f t="shared" si="0"/>
        <v>952</v>
      </c>
      <c r="H15" s="1257"/>
      <c r="I15" s="128">
        <v>32.700000000000003</v>
      </c>
      <c r="J15" s="130">
        <v>3.5</v>
      </c>
      <c r="K15" s="1257"/>
      <c r="L15" s="1257"/>
      <c r="M15" s="128" t="s">
        <v>53</v>
      </c>
      <c r="N15" s="128">
        <f t="shared" si="1"/>
        <v>36.200000000000003</v>
      </c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56">
        <v>1971</v>
      </c>
      <c r="AO15" s="1257">
        <v>204</v>
      </c>
      <c r="AP15" s="1257">
        <v>748</v>
      </c>
      <c r="AQ15" s="1257"/>
      <c r="AR15" s="1257" t="s">
        <v>53</v>
      </c>
      <c r="AS15" s="1257">
        <f t="shared" ref="AS15:AS24" si="4">SUM(AO15:AR15)</f>
        <v>952</v>
      </c>
      <c r="AT15" s="1257"/>
      <c r="AU15" s="1257">
        <v>32.700000000000003</v>
      </c>
      <c r="AV15" s="1257">
        <v>3.5</v>
      </c>
      <c r="AW15" s="1257"/>
      <c r="AX15" s="1257" t="s">
        <v>53</v>
      </c>
      <c r="AY15" s="1257">
        <f t="shared" si="2"/>
        <v>36.200000000000003</v>
      </c>
    </row>
    <row r="16" spans="1:51" ht="15.95" customHeight="1">
      <c r="A16" s="1256">
        <v>1972</v>
      </c>
      <c r="B16" s="1257">
        <v>258</v>
      </c>
      <c r="C16" s="129">
        <v>640</v>
      </c>
      <c r="D16" s="1257"/>
      <c r="E16" s="1257"/>
      <c r="F16" s="1257" t="s">
        <v>53</v>
      </c>
      <c r="G16" s="127">
        <f t="shared" si="0"/>
        <v>898</v>
      </c>
      <c r="H16" s="1257"/>
      <c r="I16" s="128">
        <v>26.2</v>
      </c>
      <c r="J16" s="130">
        <v>1</v>
      </c>
      <c r="K16" s="1257"/>
      <c r="L16" s="1257"/>
      <c r="M16" s="128" t="s">
        <v>53</v>
      </c>
      <c r="N16" s="128">
        <f t="shared" si="1"/>
        <v>27.2</v>
      </c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56">
        <v>1972</v>
      </c>
      <c r="AO16" s="1257">
        <v>258</v>
      </c>
      <c r="AP16" s="1257">
        <v>640</v>
      </c>
      <c r="AQ16" s="1257"/>
      <c r="AR16" s="1257" t="s">
        <v>53</v>
      </c>
      <c r="AS16" s="1257">
        <f t="shared" si="4"/>
        <v>898</v>
      </c>
      <c r="AT16" s="1257"/>
      <c r="AU16" s="1257">
        <v>26.2</v>
      </c>
      <c r="AV16" s="1257">
        <v>1</v>
      </c>
      <c r="AW16" s="1257"/>
      <c r="AX16" s="1257" t="s">
        <v>53</v>
      </c>
      <c r="AY16" s="1257">
        <f t="shared" si="2"/>
        <v>27.2</v>
      </c>
    </row>
    <row r="17" spans="1:51" ht="15.95" customHeight="1">
      <c r="A17" s="1256">
        <v>1973</v>
      </c>
      <c r="B17" s="1257">
        <v>285</v>
      </c>
      <c r="C17" s="129">
        <v>537</v>
      </c>
      <c r="D17" s="1257"/>
      <c r="E17" s="1257"/>
      <c r="F17" s="1257" t="s">
        <v>53</v>
      </c>
      <c r="G17" s="127">
        <f t="shared" si="0"/>
        <v>822</v>
      </c>
      <c r="H17" s="1257"/>
      <c r="I17" s="128">
        <v>91.9</v>
      </c>
      <c r="J17" s="130">
        <v>0.5</v>
      </c>
      <c r="K17" s="1257"/>
      <c r="L17" s="1257"/>
      <c r="M17" s="128" t="s">
        <v>53</v>
      </c>
      <c r="N17" s="128">
        <f t="shared" si="1"/>
        <v>92.4</v>
      </c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56">
        <v>1973</v>
      </c>
      <c r="AO17" s="1257">
        <v>285</v>
      </c>
      <c r="AP17" s="1257">
        <v>537</v>
      </c>
      <c r="AQ17" s="1257"/>
      <c r="AR17" s="1257" t="s">
        <v>53</v>
      </c>
      <c r="AS17" s="1257">
        <f t="shared" si="4"/>
        <v>822</v>
      </c>
      <c r="AT17" s="1257"/>
      <c r="AU17" s="1257">
        <v>91.9</v>
      </c>
      <c r="AV17" s="1257">
        <v>0.5</v>
      </c>
      <c r="AW17" s="1257"/>
      <c r="AX17" s="1257" t="s">
        <v>53</v>
      </c>
      <c r="AY17" s="1257">
        <f t="shared" si="2"/>
        <v>92.4</v>
      </c>
    </row>
    <row r="18" spans="1:51" ht="15.95" customHeight="1">
      <c r="A18" s="1256">
        <v>1974</v>
      </c>
      <c r="B18" s="1257">
        <v>256</v>
      </c>
      <c r="C18" s="129">
        <v>2807</v>
      </c>
      <c r="D18" s="1257"/>
      <c r="E18" s="1257"/>
      <c r="F18" s="1257" t="s">
        <v>53</v>
      </c>
      <c r="G18" s="127">
        <f t="shared" si="0"/>
        <v>3063</v>
      </c>
      <c r="H18" s="1257"/>
      <c r="I18" s="128">
        <v>49.4</v>
      </c>
      <c r="J18" s="130">
        <v>1.3</v>
      </c>
      <c r="K18" s="1257"/>
      <c r="L18" s="1257"/>
      <c r="M18" s="128" t="s">
        <v>53</v>
      </c>
      <c r="N18" s="128">
        <f t="shared" si="1"/>
        <v>50.699999999999996</v>
      </c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56">
        <v>1974</v>
      </c>
      <c r="AO18" s="1257">
        <v>256</v>
      </c>
      <c r="AP18" s="1257">
        <v>2807</v>
      </c>
      <c r="AQ18" s="1257"/>
      <c r="AR18" s="1257" t="s">
        <v>53</v>
      </c>
      <c r="AS18" s="1257">
        <f t="shared" si="4"/>
        <v>3063</v>
      </c>
      <c r="AT18" s="1257"/>
      <c r="AU18" s="1257">
        <v>49.4</v>
      </c>
      <c r="AV18" s="1257">
        <v>1.3</v>
      </c>
      <c r="AW18" s="1257"/>
      <c r="AX18" s="1257" t="s">
        <v>53</v>
      </c>
      <c r="AY18" s="1257">
        <f t="shared" si="2"/>
        <v>50.699999999999996</v>
      </c>
    </row>
    <row r="19" spans="1:51" ht="15.95" customHeight="1">
      <c r="A19" s="1256">
        <v>1975</v>
      </c>
      <c r="B19" s="1257">
        <v>203</v>
      </c>
      <c r="C19" s="129">
        <v>501</v>
      </c>
      <c r="D19" s="1257"/>
      <c r="E19" s="1257"/>
      <c r="F19" s="1257" t="s">
        <v>53</v>
      </c>
      <c r="G19" s="127">
        <f t="shared" si="0"/>
        <v>704</v>
      </c>
      <c r="H19" s="1258"/>
      <c r="I19" s="128">
        <v>62.8</v>
      </c>
      <c r="J19" s="130">
        <v>0.9</v>
      </c>
      <c r="K19" s="1257"/>
      <c r="L19" s="1257"/>
      <c r="M19" s="128" t="s">
        <v>53</v>
      </c>
      <c r="N19" s="128">
        <f t="shared" si="1"/>
        <v>63.699999999999996</v>
      </c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56">
        <v>1975</v>
      </c>
      <c r="AO19" s="1257">
        <v>203</v>
      </c>
      <c r="AP19" s="1257">
        <v>501</v>
      </c>
      <c r="AQ19" s="1257"/>
      <c r="AR19" s="1257" t="s">
        <v>53</v>
      </c>
      <c r="AS19" s="1257">
        <f t="shared" si="4"/>
        <v>704</v>
      </c>
      <c r="AT19" s="1257"/>
      <c r="AU19" s="1257">
        <v>62.8</v>
      </c>
      <c r="AV19" s="1257">
        <v>0.9</v>
      </c>
      <c r="AW19" s="1257"/>
      <c r="AX19" s="1257" t="s">
        <v>53</v>
      </c>
      <c r="AY19" s="1257">
        <f t="shared" si="2"/>
        <v>63.699999999999996</v>
      </c>
    </row>
    <row r="20" spans="1:51" ht="15.95" customHeight="1">
      <c r="A20" s="1256">
        <v>1976</v>
      </c>
      <c r="B20" s="1257">
        <v>321</v>
      </c>
      <c r="C20" s="129">
        <v>696</v>
      </c>
      <c r="D20" s="1257"/>
      <c r="E20" s="1257"/>
      <c r="F20" s="1257" t="s">
        <v>53</v>
      </c>
      <c r="G20" s="127">
        <f t="shared" si="0"/>
        <v>1017</v>
      </c>
      <c r="H20" s="1258"/>
      <c r="I20" s="128">
        <v>111.3</v>
      </c>
      <c r="J20" s="130">
        <v>0.6</v>
      </c>
      <c r="K20" s="1257"/>
      <c r="L20" s="1257"/>
      <c r="M20" s="128" t="s">
        <v>53</v>
      </c>
      <c r="N20" s="128">
        <f t="shared" si="1"/>
        <v>111.89999999999999</v>
      </c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56">
        <v>1976</v>
      </c>
      <c r="AO20" s="1257">
        <v>321</v>
      </c>
      <c r="AP20" s="1257">
        <v>696</v>
      </c>
      <c r="AQ20" s="1257"/>
      <c r="AR20" s="1257" t="s">
        <v>53</v>
      </c>
      <c r="AS20" s="1257">
        <f t="shared" si="4"/>
        <v>1017</v>
      </c>
      <c r="AT20" s="1257"/>
      <c r="AU20" s="1257">
        <v>111.3</v>
      </c>
      <c r="AV20" s="1257">
        <v>0.6</v>
      </c>
      <c r="AW20" s="1257"/>
      <c r="AX20" s="1257" t="s">
        <v>53</v>
      </c>
      <c r="AY20" s="1257">
        <f t="shared" si="2"/>
        <v>111.89999999999999</v>
      </c>
    </row>
    <row r="21" spans="1:51" ht="15.95" customHeight="1">
      <c r="A21" s="1256">
        <v>1977</v>
      </c>
      <c r="B21" s="1257">
        <v>337</v>
      </c>
      <c r="C21" s="129">
        <v>1314</v>
      </c>
      <c r="D21" s="1257"/>
      <c r="E21" s="1257"/>
      <c r="F21" s="1257" t="s">
        <v>53</v>
      </c>
      <c r="G21" s="127">
        <f t="shared" si="0"/>
        <v>1651</v>
      </c>
      <c r="H21" s="1258"/>
      <c r="I21" s="128">
        <v>178.8</v>
      </c>
      <c r="J21" s="130">
        <v>1.2</v>
      </c>
      <c r="K21" s="1257"/>
      <c r="L21" s="1257"/>
      <c r="M21" s="128" t="s">
        <v>53</v>
      </c>
      <c r="N21" s="128">
        <f t="shared" si="1"/>
        <v>180</v>
      </c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56">
        <v>1977</v>
      </c>
      <c r="AO21" s="1257">
        <v>337</v>
      </c>
      <c r="AP21" s="1257">
        <v>1314</v>
      </c>
      <c r="AQ21" s="1257"/>
      <c r="AR21" s="1257" t="s">
        <v>53</v>
      </c>
      <c r="AS21" s="1257">
        <f t="shared" si="4"/>
        <v>1651</v>
      </c>
      <c r="AT21" s="1257"/>
      <c r="AU21" s="1257">
        <v>178.8</v>
      </c>
      <c r="AV21" s="1257">
        <v>1.2</v>
      </c>
      <c r="AW21" s="1257"/>
      <c r="AX21" s="1257" t="s">
        <v>53</v>
      </c>
      <c r="AY21" s="1257">
        <f t="shared" si="2"/>
        <v>180</v>
      </c>
    </row>
    <row r="22" spans="1:51" ht="15.95" customHeight="1">
      <c r="A22" s="1256">
        <v>1978</v>
      </c>
      <c r="B22" s="1257">
        <v>243</v>
      </c>
      <c r="C22" s="129">
        <v>2230</v>
      </c>
      <c r="D22" s="1257"/>
      <c r="E22" s="1257"/>
      <c r="F22" s="1257" t="s">
        <v>53</v>
      </c>
      <c r="G22" s="127">
        <f t="shared" si="0"/>
        <v>2473</v>
      </c>
      <c r="H22" s="1258"/>
      <c r="I22" s="128">
        <v>187.2</v>
      </c>
      <c r="J22" s="130">
        <v>2.5</v>
      </c>
      <c r="K22" s="1257"/>
      <c r="L22" s="1257"/>
      <c r="M22" s="128" t="s">
        <v>53</v>
      </c>
      <c r="N22" s="128">
        <f t="shared" si="1"/>
        <v>189.7</v>
      </c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56">
        <v>1978</v>
      </c>
      <c r="AO22" s="1257">
        <v>243</v>
      </c>
      <c r="AP22" s="1257">
        <v>2230</v>
      </c>
      <c r="AQ22" s="1257"/>
      <c r="AR22" s="1257" t="s">
        <v>53</v>
      </c>
      <c r="AS22" s="1257">
        <f t="shared" si="4"/>
        <v>2473</v>
      </c>
      <c r="AT22" s="1257"/>
      <c r="AU22" s="1257">
        <v>187.2</v>
      </c>
      <c r="AV22" s="1257">
        <v>2.5</v>
      </c>
      <c r="AW22" s="1257"/>
      <c r="AX22" s="1257" t="s">
        <v>53</v>
      </c>
      <c r="AY22" s="1257">
        <f t="shared" si="2"/>
        <v>189.7</v>
      </c>
    </row>
    <row r="23" spans="1:51" ht="15.95" customHeight="1">
      <c r="A23" s="1256">
        <v>1979</v>
      </c>
      <c r="B23" s="1257">
        <v>124</v>
      </c>
      <c r="C23" s="129">
        <v>3099</v>
      </c>
      <c r="D23" s="1257"/>
      <c r="E23" s="1258"/>
      <c r="F23" s="1257" t="s">
        <v>53</v>
      </c>
      <c r="G23" s="127">
        <f t="shared" si="0"/>
        <v>3223</v>
      </c>
      <c r="H23" s="1257"/>
      <c r="I23" s="128">
        <v>249.7</v>
      </c>
      <c r="J23" s="130">
        <v>4.7</v>
      </c>
      <c r="K23" s="1258"/>
      <c r="L23" s="1258"/>
      <c r="M23" s="128" t="s">
        <v>53</v>
      </c>
      <c r="N23" s="128">
        <f t="shared" si="1"/>
        <v>254.39999999999998</v>
      </c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56">
        <v>1979</v>
      </c>
      <c r="AO23" s="1257">
        <v>124</v>
      </c>
      <c r="AP23" s="1257">
        <v>3099</v>
      </c>
      <c r="AQ23" s="1257"/>
      <c r="AR23" s="1257" t="s">
        <v>53</v>
      </c>
      <c r="AS23" s="1257">
        <f t="shared" si="4"/>
        <v>3223</v>
      </c>
      <c r="AT23" s="1257"/>
      <c r="AU23" s="1257">
        <v>249.7</v>
      </c>
      <c r="AV23" s="1257">
        <v>4.7</v>
      </c>
      <c r="AW23" s="1257"/>
      <c r="AX23" s="1257" t="s">
        <v>53</v>
      </c>
      <c r="AY23" s="1257">
        <f t="shared" si="2"/>
        <v>254.39999999999998</v>
      </c>
    </row>
    <row r="24" spans="1:51" ht="15.95" customHeight="1">
      <c r="A24" s="1256">
        <v>1980</v>
      </c>
      <c r="B24" s="1257">
        <v>220</v>
      </c>
      <c r="C24" s="129">
        <v>6918</v>
      </c>
      <c r="D24" s="1257"/>
      <c r="F24" s="1257" t="s">
        <v>53</v>
      </c>
      <c r="G24" s="127">
        <f t="shared" si="0"/>
        <v>7138</v>
      </c>
      <c r="I24" s="128">
        <v>380.8</v>
      </c>
      <c r="J24" s="130">
        <v>7.9</v>
      </c>
      <c r="L24" s="130"/>
      <c r="M24" s="128" t="s">
        <v>53</v>
      </c>
      <c r="N24" s="128">
        <f t="shared" si="1"/>
        <v>388.7</v>
      </c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56">
        <v>1980</v>
      </c>
      <c r="AO24" s="1257">
        <v>220</v>
      </c>
      <c r="AP24" s="1257">
        <v>6918</v>
      </c>
      <c r="AQ24" s="1257"/>
      <c r="AR24" s="1257" t="s">
        <v>53</v>
      </c>
      <c r="AS24" s="1257">
        <f t="shared" si="4"/>
        <v>7138</v>
      </c>
      <c r="AT24" s="1257"/>
      <c r="AU24" s="1257">
        <v>380.8</v>
      </c>
      <c r="AV24" s="1257">
        <v>7.9</v>
      </c>
      <c r="AW24" s="1257"/>
      <c r="AX24" s="1257" t="s">
        <v>53</v>
      </c>
      <c r="AY24" s="1257">
        <f t="shared" si="2"/>
        <v>388.7</v>
      </c>
    </row>
    <row r="25" spans="1:51" ht="15.95" customHeight="1">
      <c r="A25" s="832">
        <v>1981</v>
      </c>
      <c r="B25" s="127">
        <v>118</v>
      </c>
      <c r="C25" s="129">
        <v>10081</v>
      </c>
      <c r="D25" s="129"/>
      <c r="E25" s="129"/>
      <c r="F25" s="1257" t="s">
        <v>53</v>
      </c>
      <c r="G25" s="127">
        <v>10199</v>
      </c>
      <c r="H25" s="128"/>
      <c r="I25" s="128">
        <v>298.7</v>
      </c>
      <c r="J25" s="130">
        <v>6.1</v>
      </c>
      <c r="K25" s="130"/>
      <c r="L25" s="130"/>
      <c r="M25" s="128" t="s">
        <v>53</v>
      </c>
      <c r="N25" s="128">
        <v>304.8</v>
      </c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837"/>
      <c r="AO25" s="837"/>
      <c r="AP25" s="837"/>
      <c r="AQ25" s="837"/>
      <c r="AR25" s="837"/>
      <c r="AS25" s="837"/>
      <c r="AT25" s="837"/>
      <c r="AU25" s="837"/>
      <c r="AV25" s="837"/>
      <c r="AW25" s="837"/>
      <c r="AX25" s="837"/>
      <c r="AY25" s="837"/>
    </row>
    <row r="26" spans="1:51" ht="15.95" customHeight="1">
      <c r="A26" s="832">
        <v>1982</v>
      </c>
      <c r="B26" s="127">
        <v>184</v>
      </c>
      <c r="C26" s="129">
        <v>9830</v>
      </c>
      <c r="D26" s="129"/>
      <c r="E26" s="129"/>
      <c r="F26" s="1257" t="s">
        <v>53</v>
      </c>
      <c r="G26" s="127">
        <v>10014</v>
      </c>
      <c r="H26" s="128"/>
      <c r="I26" s="128">
        <v>207</v>
      </c>
      <c r="J26" s="130">
        <v>8</v>
      </c>
      <c r="K26" s="130"/>
      <c r="L26" s="130"/>
      <c r="M26" s="128" t="s">
        <v>53</v>
      </c>
      <c r="N26" s="128">
        <v>215</v>
      </c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837"/>
      <c r="AO26" s="837"/>
      <c r="AP26" s="837"/>
      <c r="AQ26" s="837"/>
      <c r="AR26" s="837"/>
      <c r="AS26" s="837"/>
      <c r="AT26" s="837"/>
      <c r="AU26" s="837"/>
      <c r="AV26" s="837"/>
      <c r="AW26" s="837"/>
      <c r="AX26" s="837"/>
      <c r="AY26" s="837"/>
    </row>
    <row r="27" spans="1:51" ht="15.95" customHeight="1">
      <c r="A27" s="832">
        <v>1983</v>
      </c>
      <c r="B27" s="127">
        <v>292</v>
      </c>
      <c r="C27" s="129">
        <v>11633</v>
      </c>
      <c r="D27" s="129"/>
      <c r="E27" s="129"/>
      <c r="F27" s="1257" t="s">
        <v>53</v>
      </c>
      <c r="G27" s="127">
        <v>11925</v>
      </c>
      <c r="H27" s="128"/>
      <c r="I27" s="128">
        <v>384.8</v>
      </c>
      <c r="J27" s="130">
        <v>13.1</v>
      </c>
      <c r="K27" s="130"/>
      <c r="L27" s="130"/>
      <c r="M27" s="128" t="s">
        <v>53</v>
      </c>
      <c r="N27" s="128">
        <v>397.90000000000003</v>
      </c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837"/>
      <c r="AO27" s="837"/>
      <c r="AP27" s="837"/>
      <c r="AQ27" s="837"/>
      <c r="AR27" s="837"/>
      <c r="AS27" s="837"/>
      <c r="AT27" s="837"/>
      <c r="AU27" s="837"/>
      <c r="AV27" s="837"/>
      <c r="AW27" s="837"/>
      <c r="AX27" s="837"/>
      <c r="AY27" s="837"/>
    </row>
    <row r="28" spans="1:51" ht="15.95" customHeight="1">
      <c r="A28" s="832">
        <v>1984</v>
      </c>
      <c r="B28" s="127">
        <v>194</v>
      </c>
      <c r="C28" s="129">
        <v>17250</v>
      </c>
      <c r="D28" s="129"/>
      <c r="E28" s="129"/>
      <c r="F28" s="1257" t="s">
        <v>53</v>
      </c>
      <c r="G28" s="127">
        <v>17444</v>
      </c>
      <c r="H28" s="128"/>
      <c r="I28" s="128">
        <v>240.9</v>
      </c>
      <c r="J28" s="130">
        <v>15.6</v>
      </c>
      <c r="K28" s="130"/>
      <c r="L28" s="130"/>
      <c r="M28" s="128" t="s">
        <v>53</v>
      </c>
      <c r="N28" s="128">
        <v>256.5</v>
      </c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</row>
    <row r="29" spans="1:51" ht="15.95" customHeight="1">
      <c r="A29" s="832">
        <v>1985</v>
      </c>
      <c r="B29" s="127">
        <v>340</v>
      </c>
      <c r="C29" s="129">
        <v>23231</v>
      </c>
      <c r="D29" s="129"/>
      <c r="E29" s="129"/>
      <c r="F29" s="1257" t="s">
        <v>53</v>
      </c>
      <c r="G29" s="127">
        <v>23571</v>
      </c>
      <c r="H29" s="128"/>
      <c r="I29" s="128">
        <v>295.3</v>
      </c>
      <c r="J29" s="130">
        <v>21.3</v>
      </c>
      <c r="K29" s="130"/>
      <c r="L29" s="130"/>
      <c r="M29" s="128" t="s">
        <v>53</v>
      </c>
      <c r="N29" s="128">
        <v>316.60000000000002</v>
      </c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</row>
    <row r="30" spans="1:51" ht="15.95" customHeight="1">
      <c r="A30" s="832">
        <v>1986</v>
      </c>
      <c r="B30" s="127">
        <v>270</v>
      </c>
      <c r="C30" s="129">
        <v>27448</v>
      </c>
      <c r="D30" s="129"/>
      <c r="E30" s="129"/>
      <c r="F30" s="1257" t="s">
        <v>53</v>
      </c>
      <c r="G30" s="127">
        <v>27718</v>
      </c>
      <c r="H30" s="128"/>
      <c r="I30" s="128">
        <v>477.6</v>
      </c>
      <c r="J30" s="130">
        <v>20.3</v>
      </c>
      <c r="K30" s="130"/>
      <c r="L30" s="130"/>
      <c r="M30" s="128" t="s">
        <v>53</v>
      </c>
      <c r="N30" s="128">
        <v>497.90000000000003</v>
      </c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</row>
    <row r="31" spans="1:51" ht="15.95" customHeight="1">
      <c r="A31" s="832">
        <v>1987</v>
      </c>
      <c r="B31" s="127">
        <v>294</v>
      </c>
      <c r="C31" s="129">
        <v>42</v>
      </c>
      <c r="D31" s="129"/>
      <c r="E31" s="129"/>
      <c r="F31" s="129">
        <v>20189</v>
      </c>
      <c r="G31" s="127">
        <v>20525</v>
      </c>
      <c r="H31" s="128"/>
      <c r="I31" s="128">
        <v>340</v>
      </c>
      <c r="J31" s="130">
        <v>42.4</v>
      </c>
      <c r="K31" s="130"/>
      <c r="L31" s="130"/>
      <c r="M31" s="128" t="s">
        <v>53</v>
      </c>
      <c r="N31" s="128">
        <v>382.4</v>
      </c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</row>
    <row r="32" spans="1:51" ht="15.95" customHeight="1">
      <c r="A32" s="832">
        <v>1988</v>
      </c>
      <c r="B32" s="127">
        <v>100</v>
      </c>
      <c r="C32" s="127" t="s">
        <v>53</v>
      </c>
      <c r="D32" s="127"/>
      <c r="E32" s="127"/>
      <c r="F32" s="129">
        <v>21460</v>
      </c>
      <c r="G32" s="127">
        <v>21560</v>
      </c>
      <c r="H32" s="128"/>
      <c r="I32" s="128">
        <v>215.8</v>
      </c>
      <c r="J32" s="130">
        <v>9.6999999999999993</v>
      </c>
      <c r="K32" s="130"/>
      <c r="L32" s="130"/>
      <c r="M32" s="130">
        <v>624.79999999999995</v>
      </c>
      <c r="N32" s="128">
        <v>850.3</v>
      </c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</row>
    <row r="33" spans="1:51" ht="15.95" customHeight="1">
      <c r="A33" s="832">
        <v>1989</v>
      </c>
      <c r="B33" s="127">
        <v>171</v>
      </c>
      <c r="C33" s="127" t="s">
        <v>53</v>
      </c>
      <c r="D33" s="127"/>
      <c r="E33" s="127"/>
      <c r="F33" s="129">
        <v>33273</v>
      </c>
      <c r="G33" s="127">
        <v>33444</v>
      </c>
      <c r="H33" s="128"/>
      <c r="I33" s="128">
        <v>582.4</v>
      </c>
      <c r="J33" s="130">
        <v>0</v>
      </c>
      <c r="K33" s="130"/>
      <c r="L33" s="130"/>
      <c r="M33" s="130">
        <v>27.9</v>
      </c>
      <c r="N33" s="128">
        <v>610.29999999999995</v>
      </c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</row>
    <row r="34" spans="1:51" ht="15.95" customHeight="1">
      <c r="A34" s="832">
        <v>1990</v>
      </c>
      <c r="B34" s="127">
        <v>118</v>
      </c>
      <c r="C34" s="129">
        <v>49</v>
      </c>
      <c r="D34" s="129"/>
      <c r="E34" s="129"/>
      <c r="F34" s="129">
        <v>39103</v>
      </c>
      <c r="G34" s="127">
        <v>39270</v>
      </c>
      <c r="H34" s="128"/>
      <c r="I34" s="128">
        <v>124.3</v>
      </c>
      <c r="J34" s="130">
        <v>34.200000000000003</v>
      </c>
      <c r="K34" s="130"/>
      <c r="L34" s="130"/>
      <c r="M34" s="130">
        <v>66.900000000000006</v>
      </c>
      <c r="N34" s="128">
        <v>225.4</v>
      </c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</row>
    <row r="35" spans="1:51" ht="15.95" customHeight="1">
      <c r="A35" s="832">
        <v>1991</v>
      </c>
      <c r="B35" s="127">
        <v>45</v>
      </c>
      <c r="C35" s="129">
        <v>9</v>
      </c>
      <c r="D35" s="129"/>
      <c r="E35" s="129"/>
      <c r="F35" s="129">
        <v>41716</v>
      </c>
      <c r="G35" s="127">
        <v>41770</v>
      </c>
      <c r="H35" s="128"/>
      <c r="I35" s="128">
        <v>92.7</v>
      </c>
      <c r="J35" s="130">
        <v>6</v>
      </c>
      <c r="K35" s="130"/>
      <c r="L35" s="130"/>
      <c r="M35" s="130">
        <v>143.4</v>
      </c>
      <c r="N35" s="128">
        <v>242.10000000000002</v>
      </c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</row>
    <row r="36" spans="1:51" s="844" customFormat="1" ht="15.95" customHeight="1">
      <c r="A36" s="832">
        <v>1992</v>
      </c>
      <c r="B36" s="127">
        <v>71</v>
      </c>
      <c r="C36" s="129">
        <v>14</v>
      </c>
      <c r="D36" s="129"/>
      <c r="E36" s="129"/>
      <c r="F36" s="129">
        <v>48944</v>
      </c>
      <c r="G36" s="127">
        <v>49029</v>
      </c>
      <c r="H36" s="128"/>
      <c r="I36" s="128">
        <v>85</v>
      </c>
      <c r="J36" s="130">
        <v>6.7</v>
      </c>
      <c r="K36" s="130"/>
      <c r="L36" s="130"/>
      <c r="M36" s="130">
        <v>400</v>
      </c>
      <c r="N36" s="128">
        <v>491.7</v>
      </c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</row>
    <row r="37" spans="1:51" s="844" customFormat="1" ht="15.95" customHeight="1">
      <c r="A37" s="832">
        <v>1993</v>
      </c>
      <c r="B37" s="127">
        <v>39</v>
      </c>
      <c r="C37" s="129">
        <v>28</v>
      </c>
      <c r="D37" s="129"/>
      <c r="E37" s="129"/>
      <c r="F37" s="129">
        <v>40331</v>
      </c>
      <c r="G37" s="127">
        <v>40398</v>
      </c>
      <c r="H37" s="128"/>
      <c r="I37" s="128">
        <v>84.7</v>
      </c>
      <c r="J37" s="130">
        <v>263.5</v>
      </c>
      <c r="K37" s="130"/>
      <c r="L37" s="130"/>
      <c r="M37" s="130">
        <v>456.2</v>
      </c>
      <c r="N37" s="128">
        <v>804.4</v>
      </c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</row>
    <row r="38" spans="1:51" s="844" customFormat="1" ht="15.95" customHeight="1">
      <c r="A38" s="832">
        <v>1994</v>
      </c>
      <c r="B38" s="127">
        <v>16</v>
      </c>
      <c r="C38" s="129">
        <v>48</v>
      </c>
      <c r="D38" s="129"/>
      <c r="E38" s="129"/>
      <c r="F38" s="129">
        <v>42010</v>
      </c>
      <c r="G38" s="127">
        <v>42074</v>
      </c>
      <c r="H38" s="128"/>
      <c r="I38" s="128">
        <v>15.2</v>
      </c>
      <c r="J38" s="130">
        <v>177.1</v>
      </c>
      <c r="K38" s="130"/>
      <c r="L38" s="130"/>
      <c r="M38" s="130">
        <v>793.6</v>
      </c>
      <c r="N38" s="128">
        <v>985.9</v>
      </c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</row>
    <row r="39" spans="1:51" s="844" customFormat="1">
      <c r="A39" s="832">
        <v>1995</v>
      </c>
      <c r="B39" s="127">
        <v>0</v>
      </c>
      <c r="C39" s="129">
        <v>15</v>
      </c>
      <c r="D39" s="129"/>
      <c r="E39" s="129"/>
      <c r="F39" s="129">
        <v>49549</v>
      </c>
      <c r="G39" s="127">
        <v>49564</v>
      </c>
      <c r="H39" s="128"/>
      <c r="I39" s="128">
        <v>0</v>
      </c>
      <c r="J39" s="130">
        <v>50.8</v>
      </c>
      <c r="K39" s="130"/>
      <c r="L39" s="130"/>
      <c r="M39" s="130">
        <v>1788</v>
      </c>
      <c r="N39" s="128">
        <v>1838.8</v>
      </c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</row>
    <row r="40" spans="1:51">
      <c r="A40" s="832">
        <v>1996</v>
      </c>
      <c r="B40" s="127">
        <v>11</v>
      </c>
      <c r="C40" s="129">
        <v>15</v>
      </c>
      <c r="D40" s="129"/>
      <c r="E40" s="129"/>
      <c r="F40" s="129">
        <v>49489</v>
      </c>
      <c r="G40" s="127">
        <v>49515</v>
      </c>
      <c r="H40" s="128"/>
      <c r="I40" s="128">
        <v>12</v>
      </c>
      <c r="J40" s="130">
        <v>50.8</v>
      </c>
      <c r="K40" s="130"/>
      <c r="L40" s="130"/>
      <c r="M40" s="130">
        <v>6916.8</v>
      </c>
      <c r="N40" s="128">
        <v>6979.6</v>
      </c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</row>
    <row r="41" spans="1:51">
      <c r="A41" s="832">
        <v>1997</v>
      </c>
      <c r="B41" s="127">
        <v>6</v>
      </c>
      <c r="C41" s="129">
        <v>5</v>
      </c>
      <c r="D41" s="129"/>
      <c r="E41" s="129"/>
      <c r="F41" s="129">
        <v>78078</v>
      </c>
      <c r="G41" s="127">
        <v>78089</v>
      </c>
      <c r="H41" s="128"/>
      <c r="I41" s="128">
        <v>72.599999999999994</v>
      </c>
      <c r="J41" s="130">
        <v>35.299999999999997</v>
      </c>
      <c r="K41" s="130"/>
      <c r="L41" s="130"/>
      <c r="M41" s="130">
        <v>10222.6</v>
      </c>
      <c r="N41" s="128">
        <v>10330.5</v>
      </c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</row>
    <row r="42" spans="1:51">
      <c r="A42" s="832">
        <v>1998</v>
      </c>
      <c r="B42" s="127">
        <v>1</v>
      </c>
      <c r="C42" s="129">
        <v>3</v>
      </c>
      <c r="D42" s="129"/>
      <c r="E42" s="129"/>
      <c r="F42" s="129">
        <v>84931</v>
      </c>
      <c r="G42" s="127">
        <v>84935</v>
      </c>
      <c r="H42" s="128"/>
      <c r="I42" s="128">
        <v>15.6</v>
      </c>
      <c r="J42" s="130">
        <v>0.2</v>
      </c>
      <c r="K42" s="130"/>
      <c r="L42" s="130"/>
      <c r="M42" s="130">
        <v>13555.3</v>
      </c>
      <c r="N42" s="128">
        <v>13571.099999999999</v>
      </c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</row>
    <row r="43" spans="1:51">
      <c r="A43" s="832">
        <v>1999</v>
      </c>
      <c r="B43" s="127">
        <v>4</v>
      </c>
      <c r="C43" s="131">
        <v>0</v>
      </c>
      <c r="D43" s="131"/>
      <c r="E43" s="131"/>
      <c r="F43" s="131">
        <v>123505</v>
      </c>
      <c r="G43" s="127">
        <v>123509</v>
      </c>
      <c r="H43" s="128"/>
      <c r="I43" s="128">
        <v>0.8</v>
      </c>
      <c r="J43" s="130">
        <v>0</v>
      </c>
      <c r="K43" s="130"/>
      <c r="L43" s="130"/>
      <c r="M43" s="130">
        <v>14071.2</v>
      </c>
      <c r="N43" s="128">
        <v>14072</v>
      </c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</row>
    <row r="44" spans="1:51">
      <c r="A44" s="832">
        <v>2000</v>
      </c>
      <c r="B44" s="132">
        <v>8</v>
      </c>
      <c r="C44" s="133">
        <v>0</v>
      </c>
      <c r="D44" s="133"/>
      <c r="E44" s="133"/>
      <c r="F44" s="133">
        <v>256515</v>
      </c>
      <c r="G44" s="127">
        <v>256523</v>
      </c>
      <c r="H44" s="128"/>
      <c r="I44" s="134">
        <v>8.1</v>
      </c>
      <c r="J44" s="135">
        <v>0</v>
      </c>
      <c r="K44" s="135"/>
      <c r="L44" s="135"/>
      <c r="M44" s="135">
        <v>28145</v>
      </c>
      <c r="N44" s="128">
        <v>28153.1</v>
      </c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</row>
    <row r="45" spans="1:51">
      <c r="A45" s="832">
        <v>2001</v>
      </c>
      <c r="B45" s="137">
        <v>14</v>
      </c>
      <c r="C45" s="133">
        <v>0</v>
      </c>
      <c r="D45" s="133"/>
      <c r="E45" s="133"/>
      <c r="F45" s="133">
        <v>426149</v>
      </c>
      <c r="G45" s="127">
        <v>426163</v>
      </c>
      <c r="H45" s="128"/>
      <c r="I45" s="138">
        <v>35.6</v>
      </c>
      <c r="J45" s="139">
        <v>0</v>
      </c>
      <c r="K45" s="139"/>
      <c r="L45" s="139"/>
      <c r="M45" s="139">
        <v>57648.2</v>
      </c>
      <c r="N45" s="128">
        <v>57683.799999999996</v>
      </c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</row>
    <row r="46" spans="1:51">
      <c r="A46" s="832">
        <v>2002</v>
      </c>
      <c r="B46" s="141">
        <v>3</v>
      </c>
      <c r="C46" s="141">
        <v>0</v>
      </c>
      <c r="D46" s="141"/>
      <c r="E46" s="141"/>
      <c r="F46" s="141">
        <v>451847</v>
      </c>
      <c r="G46" s="127">
        <v>451850</v>
      </c>
      <c r="H46" s="128"/>
      <c r="I46" s="139">
        <v>2.2999999999999998</v>
      </c>
      <c r="J46" s="130">
        <v>0.3</v>
      </c>
      <c r="K46" s="130"/>
      <c r="L46" s="130"/>
      <c r="M46" s="130">
        <v>59404.1</v>
      </c>
      <c r="N46" s="128">
        <v>59406.7</v>
      </c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</row>
    <row r="47" spans="1:51">
      <c r="A47" s="832">
        <v>2003</v>
      </c>
      <c r="B47" s="141">
        <v>1</v>
      </c>
      <c r="C47" s="141">
        <v>19</v>
      </c>
      <c r="D47" s="141"/>
      <c r="E47" s="141"/>
      <c r="F47" s="141">
        <v>621697</v>
      </c>
      <c r="G47" s="127">
        <v>621717</v>
      </c>
      <c r="H47" s="128"/>
      <c r="I47" s="139">
        <v>3</v>
      </c>
      <c r="J47" s="139">
        <v>6517.1</v>
      </c>
      <c r="K47" s="139"/>
      <c r="L47" s="139"/>
      <c r="M47" s="139">
        <v>113882.5</v>
      </c>
      <c r="N47" s="128">
        <v>120402.6</v>
      </c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P47" s="136"/>
      <c r="AQ47" s="136"/>
    </row>
    <row r="48" spans="1:51">
      <c r="A48" s="832">
        <v>2004</v>
      </c>
      <c r="B48" s="137">
        <v>3</v>
      </c>
      <c r="C48" s="141">
        <v>13</v>
      </c>
      <c r="D48" s="141"/>
      <c r="E48" s="141"/>
      <c r="F48" s="133">
        <v>973510</v>
      </c>
      <c r="G48" s="142">
        <v>973526</v>
      </c>
      <c r="H48" s="143"/>
      <c r="I48" s="144">
        <v>317.5</v>
      </c>
      <c r="J48" s="145">
        <v>1730</v>
      </c>
      <c r="K48" s="145"/>
      <c r="L48" s="145"/>
      <c r="M48" s="145">
        <v>223772.5</v>
      </c>
      <c r="N48" s="143">
        <v>225820</v>
      </c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P48" s="140"/>
      <c r="AQ48" s="140"/>
    </row>
    <row r="49" spans="1:51">
      <c r="A49" s="511">
        <v>2005</v>
      </c>
      <c r="B49" s="141">
        <v>4.4000000000000004</v>
      </c>
      <c r="C49" s="141">
        <v>19.2</v>
      </c>
      <c r="D49" s="141"/>
      <c r="E49" s="141"/>
      <c r="F49" s="133">
        <v>1021943</v>
      </c>
      <c r="G49" s="133">
        <v>1021966.6</v>
      </c>
      <c r="H49" s="145"/>
      <c r="I49" s="145">
        <v>7319.9</v>
      </c>
      <c r="J49" s="145">
        <v>932.8</v>
      </c>
      <c r="K49" s="145"/>
      <c r="L49" s="145"/>
      <c r="M49" s="145">
        <v>254683.1</v>
      </c>
      <c r="N49" s="145">
        <v>262935.8</v>
      </c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P49" s="140"/>
      <c r="AQ49" s="140"/>
    </row>
    <row r="50" spans="1:51">
      <c r="A50" s="832">
        <v>2006</v>
      </c>
      <c r="B50" s="137">
        <v>5</v>
      </c>
      <c r="C50" s="137">
        <v>1</v>
      </c>
      <c r="D50" s="137"/>
      <c r="E50" s="137"/>
      <c r="F50" s="147">
        <v>1367948</v>
      </c>
      <c r="G50" s="147">
        <v>1367954</v>
      </c>
      <c r="H50" s="144"/>
      <c r="I50" s="144">
        <v>1593</v>
      </c>
      <c r="J50" s="144">
        <v>72</v>
      </c>
      <c r="K50" s="144"/>
      <c r="L50" s="144"/>
      <c r="M50" s="144">
        <v>468588.4</v>
      </c>
      <c r="N50" s="144">
        <v>470253.4</v>
      </c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P50" s="140"/>
      <c r="AQ50" s="140"/>
    </row>
    <row r="51" spans="1:51">
      <c r="A51" s="832">
        <v>2007</v>
      </c>
      <c r="B51" s="147">
        <v>0</v>
      </c>
      <c r="C51" s="147">
        <v>37</v>
      </c>
      <c r="D51" s="147"/>
      <c r="E51" s="147"/>
      <c r="F51" s="147">
        <v>2614983</v>
      </c>
      <c r="G51" s="147">
        <v>2615020</v>
      </c>
      <c r="H51" s="148"/>
      <c r="I51" s="144">
        <v>0</v>
      </c>
      <c r="J51" s="144">
        <v>1136.5</v>
      </c>
      <c r="K51" s="144"/>
      <c r="L51" s="144"/>
      <c r="M51" s="144">
        <v>1074883.8999999999</v>
      </c>
      <c r="N51" s="144">
        <v>1076020.3999999999</v>
      </c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P51" s="140"/>
      <c r="AQ51" s="140"/>
    </row>
    <row r="52" spans="1:51">
      <c r="A52" s="832">
        <v>2008</v>
      </c>
      <c r="B52" s="147">
        <v>0</v>
      </c>
      <c r="C52" s="147">
        <v>138</v>
      </c>
      <c r="D52" s="147"/>
      <c r="E52" s="147"/>
      <c r="F52" s="147">
        <v>3535493</v>
      </c>
      <c r="G52" s="147">
        <v>3535631</v>
      </c>
      <c r="H52" s="148"/>
      <c r="I52" s="144">
        <v>1</v>
      </c>
      <c r="J52" s="144">
        <v>3528.9</v>
      </c>
      <c r="K52" s="144"/>
      <c r="L52" s="144"/>
      <c r="M52" s="144">
        <v>1675613.8</v>
      </c>
      <c r="N52" s="144">
        <v>1679143.7</v>
      </c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P52" s="140"/>
      <c r="AQ52" s="140"/>
    </row>
    <row r="53" spans="1:51">
      <c r="A53" s="832">
        <v>2009</v>
      </c>
      <c r="B53" s="147">
        <v>0</v>
      </c>
      <c r="C53" s="147">
        <v>15</v>
      </c>
      <c r="D53" s="147"/>
      <c r="E53" s="147">
        <v>1</v>
      </c>
      <c r="F53" s="147">
        <v>1739349</v>
      </c>
      <c r="G53" s="147">
        <v>1739365</v>
      </c>
      <c r="H53" s="148"/>
      <c r="I53" s="144">
        <v>0</v>
      </c>
      <c r="J53" s="144">
        <v>412.8</v>
      </c>
      <c r="K53" s="144"/>
      <c r="L53" s="144">
        <v>0.1</v>
      </c>
      <c r="M53" s="144">
        <v>685304.4</v>
      </c>
      <c r="N53" s="144">
        <v>685717.3</v>
      </c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144"/>
      <c r="AK53" s="144"/>
      <c r="AL53" s="144"/>
      <c r="AM53" s="144"/>
      <c r="AP53" s="140"/>
      <c r="AQ53" s="140"/>
    </row>
    <row r="54" spans="1:51">
      <c r="A54" s="832">
        <v>2010</v>
      </c>
      <c r="B54" s="147">
        <v>5</v>
      </c>
      <c r="C54" s="147">
        <v>0</v>
      </c>
      <c r="D54" s="147"/>
      <c r="E54" s="147">
        <v>2</v>
      </c>
      <c r="F54" s="147">
        <v>1925471</v>
      </c>
      <c r="G54" s="147">
        <v>1925478</v>
      </c>
      <c r="H54" s="148"/>
      <c r="I54" s="144">
        <v>14.1</v>
      </c>
      <c r="J54" s="144">
        <v>0</v>
      </c>
      <c r="K54" s="144"/>
      <c r="L54" s="144">
        <v>0</v>
      </c>
      <c r="M54" s="144">
        <v>799896.8</v>
      </c>
      <c r="N54" s="144">
        <v>799910.9</v>
      </c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P54" s="140"/>
      <c r="AQ54" s="140"/>
    </row>
    <row r="55" spans="1:51" ht="16.5" thickBot="1">
      <c r="A55" s="833">
        <v>2011</v>
      </c>
      <c r="B55" s="149">
        <v>0</v>
      </c>
      <c r="C55" s="149">
        <v>0</v>
      </c>
      <c r="D55" s="149">
        <v>33</v>
      </c>
      <c r="E55" s="149">
        <v>0</v>
      </c>
      <c r="F55" s="149">
        <f>253+1235181</f>
        <v>1235434</v>
      </c>
      <c r="G55" s="149">
        <f>F55+E55+C55+D55+B55</f>
        <v>1235467</v>
      </c>
      <c r="H55" s="150"/>
      <c r="I55" s="151">
        <v>0</v>
      </c>
      <c r="J55" s="151">
        <v>0</v>
      </c>
      <c r="K55" s="151">
        <v>17.100000000000001</v>
      </c>
      <c r="L55" s="151">
        <v>0</v>
      </c>
      <c r="M55" s="151">
        <f>154.7+638753.9</f>
        <v>638908.6</v>
      </c>
      <c r="N55" s="151">
        <f>M55+L55+K55+J55+I55</f>
        <v>638925.69999999995</v>
      </c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P55" s="140"/>
      <c r="AQ55" s="140"/>
    </row>
    <row r="56" spans="1:51">
      <c r="A56" s="824" t="s">
        <v>297</v>
      </c>
      <c r="B56" s="1121"/>
      <c r="C56" s="1121"/>
      <c r="D56" s="1121"/>
      <c r="E56" s="1121"/>
      <c r="F56" s="1121"/>
      <c r="G56" s="1121"/>
      <c r="H56" s="1122"/>
      <c r="I56" s="1123"/>
      <c r="J56" s="1123"/>
      <c r="K56" s="1123"/>
      <c r="L56" s="1123"/>
      <c r="M56" s="1123"/>
      <c r="N56" s="1123"/>
      <c r="O56" s="1123"/>
      <c r="P56" s="1123"/>
      <c r="Q56" s="1123"/>
      <c r="R56" s="1123"/>
      <c r="S56" s="1123"/>
      <c r="T56" s="1123"/>
      <c r="U56" s="1123"/>
      <c r="V56" s="1123"/>
      <c r="W56" s="1123"/>
      <c r="X56" s="1123"/>
      <c r="Y56" s="1123"/>
      <c r="Z56" s="1123"/>
      <c r="AA56" s="1123"/>
      <c r="AB56" s="1123"/>
      <c r="AC56" s="1123"/>
      <c r="AD56" s="1123"/>
      <c r="AE56" s="1123"/>
      <c r="AF56" s="1123"/>
      <c r="AG56" s="1123"/>
      <c r="AH56" s="1123"/>
      <c r="AI56" s="1123"/>
      <c r="AJ56" s="1123"/>
      <c r="AK56" s="1123"/>
      <c r="AL56" s="1123"/>
      <c r="AM56" s="1123"/>
      <c r="AP56" s="140"/>
      <c r="AQ56" s="140"/>
    </row>
    <row r="57" spans="1:51">
      <c r="A57" s="824" t="s">
        <v>298</v>
      </c>
      <c r="B57" s="844"/>
      <c r="C57" s="844"/>
      <c r="D57" s="844"/>
      <c r="E57" s="844"/>
      <c r="F57" s="844"/>
      <c r="G57" s="844"/>
      <c r="H57" s="844"/>
      <c r="I57" s="844"/>
      <c r="J57" s="844"/>
      <c r="K57" s="844"/>
      <c r="L57" s="844"/>
      <c r="M57" s="844"/>
      <c r="N57" s="844"/>
      <c r="O57" s="844"/>
      <c r="P57" s="844"/>
      <c r="Q57" s="844"/>
      <c r="R57" s="844"/>
      <c r="S57" s="844"/>
      <c r="T57" s="844"/>
      <c r="U57" s="844"/>
      <c r="V57" s="844"/>
      <c r="W57" s="844"/>
      <c r="X57" s="844"/>
      <c r="Y57" s="844"/>
      <c r="Z57" s="844"/>
      <c r="AA57" s="844"/>
      <c r="AB57" s="844"/>
      <c r="AC57" s="844"/>
      <c r="AD57" s="844"/>
      <c r="AE57" s="844"/>
      <c r="AF57" s="844"/>
      <c r="AG57" s="844"/>
      <c r="AH57" s="844"/>
      <c r="AI57" s="844"/>
      <c r="AJ57" s="844"/>
      <c r="AK57" s="844"/>
      <c r="AL57" s="844"/>
      <c r="AM57" s="844"/>
      <c r="AP57" s="140"/>
      <c r="AQ57" s="140"/>
    </row>
    <row r="58" spans="1:51">
      <c r="A58" s="824" t="s">
        <v>299</v>
      </c>
      <c r="B58" s="1125"/>
      <c r="C58" s="1125"/>
      <c r="D58" s="1125"/>
      <c r="E58" s="1125"/>
      <c r="F58" s="1125"/>
      <c r="G58" s="844"/>
      <c r="H58" s="844"/>
      <c r="I58" s="844"/>
      <c r="J58" s="844"/>
      <c r="K58" s="844"/>
      <c r="L58" s="844"/>
      <c r="M58" s="844"/>
      <c r="N58" s="844"/>
      <c r="O58" s="844"/>
      <c r="P58" s="844"/>
      <c r="Q58" s="844"/>
      <c r="R58" s="844"/>
      <c r="S58" s="844"/>
      <c r="T58" s="844"/>
      <c r="U58" s="844"/>
      <c r="V58" s="844"/>
      <c r="W58" s="844"/>
      <c r="X58" s="844"/>
      <c r="Y58" s="844"/>
      <c r="Z58" s="844"/>
      <c r="AA58" s="844"/>
      <c r="AB58" s="844"/>
      <c r="AC58" s="844"/>
      <c r="AD58" s="844"/>
      <c r="AE58" s="844"/>
      <c r="AF58" s="844"/>
      <c r="AG58" s="844"/>
      <c r="AH58" s="844"/>
      <c r="AI58" s="844"/>
      <c r="AJ58" s="844"/>
      <c r="AK58" s="844"/>
      <c r="AL58" s="844"/>
      <c r="AM58" s="844"/>
      <c r="AP58" s="140"/>
      <c r="AQ58" s="140"/>
    </row>
    <row r="59" spans="1:51">
      <c r="A59" s="844" t="s">
        <v>1078</v>
      </c>
      <c r="B59" s="844"/>
      <c r="C59" s="844"/>
      <c r="D59" s="844"/>
      <c r="E59" s="844"/>
      <c r="F59" s="844"/>
      <c r="G59" s="844"/>
      <c r="H59" s="844"/>
      <c r="I59" s="844"/>
      <c r="J59" s="844"/>
      <c r="K59" s="844"/>
      <c r="L59" s="844"/>
      <c r="M59" s="1126"/>
      <c r="N59" s="844"/>
      <c r="O59" s="844"/>
      <c r="P59" s="844"/>
      <c r="Q59" s="844"/>
      <c r="R59" s="844"/>
      <c r="S59" s="844"/>
      <c r="T59" s="844"/>
      <c r="U59" s="844"/>
      <c r="V59" s="844"/>
      <c r="W59" s="844"/>
      <c r="X59" s="844"/>
      <c r="Y59" s="844"/>
      <c r="Z59" s="844"/>
      <c r="AA59" s="844"/>
      <c r="AB59" s="844"/>
      <c r="AC59" s="844"/>
      <c r="AD59" s="844"/>
      <c r="AE59" s="844"/>
      <c r="AF59" s="844"/>
      <c r="AG59" s="844"/>
      <c r="AH59" s="844"/>
      <c r="AI59" s="844"/>
      <c r="AJ59" s="844"/>
      <c r="AK59" s="844"/>
      <c r="AL59" s="844"/>
      <c r="AM59" s="844"/>
      <c r="AN59" s="844"/>
      <c r="AO59" s="844"/>
      <c r="AP59" s="1124"/>
      <c r="AQ59" s="1124"/>
      <c r="AR59" s="844"/>
      <c r="AS59" s="844"/>
      <c r="AT59" s="844"/>
      <c r="AU59" s="844"/>
      <c r="AV59" s="844"/>
      <c r="AW59" s="844"/>
      <c r="AX59" s="844"/>
      <c r="AY59" s="844"/>
    </row>
    <row r="60" spans="1:51">
      <c r="AN60" s="844"/>
      <c r="AO60" s="844"/>
      <c r="AP60" s="1124"/>
      <c r="AQ60" s="1124"/>
      <c r="AR60" s="844"/>
      <c r="AS60" s="844"/>
      <c r="AT60" s="844"/>
      <c r="AU60" s="844"/>
      <c r="AV60" s="844"/>
      <c r="AW60" s="844"/>
      <c r="AX60" s="844"/>
      <c r="AY60" s="844"/>
    </row>
    <row r="61" spans="1:51">
      <c r="AN61" s="844"/>
      <c r="AO61" s="844"/>
      <c r="AP61" s="1124"/>
      <c r="AQ61" s="1124"/>
      <c r="AR61" s="844"/>
      <c r="AS61" s="844"/>
      <c r="AT61" s="844"/>
      <c r="AU61" s="844"/>
      <c r="AV61" s="844"/>
      <c r="AW61" s="844"/>
      <c r="AX61" s="844"/>
      <c r="AY61" s="844"/>
    </row>
    <row r="62" spans="1:51">
      <c r="AN62" s="844"/>
      <c r="AO62" s="844"/>
      <c r="AP62" s="1124"/>
      <c r="AQ62" s="1124"/>
      <c r="AR62" s="844"/>
      <c r="AS62" s="844"/>
      <c r="AT62" s="844"/>
      <c r="AU62" s="844"/>
      <c r="AV62" s="844"/>
      <c r="AW62" s="844"/>
      <c r="AX62" s="844"/>
      <c r="AY62" s="844"/>
    </row>
    <row r="63" spans="1:51">
      <c r="AP63" s="140"/>
      <c r="AQ63" s="140"/>
    </row>
    <row r="64" spans="1:51">
      <c r="AP64" s="140"/>
      <c r="AQ64" s="140"/>
    </row>
    <row r="65" spans="41:43">
      <c r="AP65" s="140"/>
      <c r="AQ65" s="140"/>
    </row>
    <row r="66" spans="41:43">
      <c r="AP66" s="140"/>
      <c r="AQ66" s="140"/>
    </row>
    <row r="67" spans="41:43">
      <c r="AP67" s="140"/>
      <c r="AQ67" s="140"/>
    </row>
    <row r="68" spans="41:43">
      <c r="AP68" s="140"/>
      <c r="AQ68" s="140"/>
    </row>
    <row r="69" spans="41:43">
      <c r="AP69" s="140"/>
      <c r="AQ69" s="140"/>
    </row>
    <row r="70" spans="41:43">
      <c r="AP70" s="140"/>
      <c r="AQ70" s="140"/>
    </row>
    <row r="71" spans="41:43">
      <c r="AP71" s="140"/>
      <c r="AQ71" s="140"/>
    </row>
    <row r="72" spans="41:43">
      <c r="AP72" s="140"/>
      <c r="AQ72" s="140"/>
    </row>
    <row r="73" spans="41:43">
      <c r="AP73" s="140"/>
      <c r="AQ73" s="140"/>
    </row>
    <row r="74" spans="41:43">
      <c r="AP74" s="140"/>
      <c r="AQ74" s="140"/>
    </row>
    <row r="75" spans="41:43">
      <c r="AP75" s="140"/>
      <c r="AQ75" s="140"/>
    </row>
    <row r="76" spans="41:43">
      <c r="AP76" s="140"/>
      <c r="AQ76" s="140"/>
    </row>
    <row r="77" spans="41:43">
      <c r="AP77" s="140"/>
      <c r="AQ77" s="140"/>
    </row>
    <row r="78" spans="41:43">
      <c r="AP78" s="140"/>
      <c r="AQ78" s="140"/>
    </row>
    <row r="79" spans="41:43">
      <c r="AO79" s="153"/>
      <c r="AP79" s="154"/>
      <c r="AQ79" s="154"/>
    </row>
    <row r="80" spans="41:43">
      <c r="AP80" s="155"/>
      <c r="AQ80" s="156"/>
    </row>
    <row r="81" spans="41:43">
      <c r="AO81" s="153"/>
      <c r="AP81" s="154"/>
      <c r="AQ81" s="154"/>
    </row>
    <row r="82" spans="41:43">
      <c r="AP82" s="140"/>
      <c r="AQ82" s="140"/>
    </row>
  </sheetData>
  <mergeCells count="22">
    <mergeCell ref="AO2:AS2"/>
    <mergeCell ref="AU2:AY2"/>
    <mergeCell ref="AP3:AP4"/>
    <mergeCell ref="AQ3:AQ4"/>
    <mergeCell ref="AR3:AR4"/>
    <mergeCell ref="AS3:AS4"/>
    <mergeCell ref="AV3:AV4"/>
    <mergeCell ref="AW3:AW4"/>
    <mergeCell ref="AX3:AX4"/>
    <mergeCell ref="AY3:AY4"/>
    <mergeCell ref="M3:M4"/>
    <mergeCell ref="N3:N4"/>
    <mergeCell ref="B2:G2"/>
    <mergeCell ref="I2:N2"/>
    <mergeCell ref="C3:C4"/>
    <mergeCell ref="D3:D4"/>
    <mergeCell ref="E3:E4"/>
    <mergeCell ref="F3:F4"/>
    <mergeCell ref="G3:G4"/>
    <mergeCell ref="J3:J4"/>
    <mergeCell ref="K3:K4"/>
    <mergeCell ref="L3:L4"/>
  </mergeCells>
  <pageMargins left="1.1200000000000001" right="0.25" top="1" bottom="0.75" header="0.53" footer="0"/>
  <pageSetup paperSize="9" scale="50" orientation="landscape" r:id="rId1"/>
  <headerFooter alignWithMargins="0"/>
  <rowBreaks count="1" manualBreakCount="1">
    <brk id="43" max="16383" man="1"/>
  </rowBreaks>
  <colBreaks count="1" manualBreakCount="1">
    <brk id="39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58"/>
  <sheetViews>
    <sheetView view="pageBreakPreview" zoomScaleNormal="75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.75"/>
  <cols>
    <col min="1" max="1" width="18.42578125" style="124" customWidth="1"/>
    <col min="2" max="2" width="10.7109375" style="124" bestFit="1" customWidth="1"/>
    <col min="3" max="3" width="10.85546875" style="124" bestFit="1" customWidth="1"/>
    <col min="4" max="8" width="9.85546875" style="124" bestFit="1" customWidth="1"/>
    <col min="9" max="9" width="10.7109375" style="124" bestFit="1" customWidth="1"/>
    <col min="10" max="10" width="12.42578125" style="124" bestFit="1" customWidth="1"/>
    <col min="11" max="11" width="11.5703125" style="124" bestFit="1" customWidth="1"/>
    <col min="12" max="12" width="11.85546875" style="124" bestFit="1" customWidth="1"/>
    <col min="13" max="13" width="11.7109375" style="124" bestFit="1" customWidth="1"/>
    <col min="14" max="14" width="9.28515625" style="124" bestFit="1" customWidth="1"/>
    <col min="15" max="32" width="9.140625" style="124"/>
    <col min="33" max="33" width="11" style="124" customWidth="1"/>
    <col min="34" max="256" width="9.140625" style="124"/>
    <col min="257" max="257" width="18.42578125" style="124" customWidth="1"/>
    <col min="258" max="258" width="10.7109375" style="124" bestFit="1" customWidth="1"/>
    <col min="259" max="259" width="10.85546875" style="124" bestFit="1" customWidth="1"/>
    <col min="260" max="265" width="9.85546875" style="124" bestFit="1" customWidth="1"/>
    <col min="266" max="266" width="12.42578125" style="124" bestFit="1" customWidth="1"/>
    <col min="267" max="267" width="11.5703125" style="124" bestFit="1" customWidth="1"/>
    <col min="268" max="268" width="11.85546875" style="124" bestFit="1" customWidth="1"/>
    <col min="269" max="269" width="11.7109375" style="124" bestFit="1" customWidth="1"/>
    <col min="270" max="270" width="9.28515625" style="124" bestFit="1" customWidth="1"/>
    <col min="271" max="288" width="9.140625" style="124"/>
    <col min="289" max="289" width="11" style="124" customWidth="1"/>
    <col min="290" max="512" width="9.140625" style="124"/>
    <col min="513" max="513" width="18.42578125" style="124" customWidth="1"/>
    <col min="514" max="514" width="10.7109375" style="124" bestFit="1" customWidth="1"/>
    <col min="515" max="515" width="10.85546875" style="124" bestFit="1" customWidth="1"/>
    <col min="516" max="521" width="9.85546875" style="124" bestFit="1" customWidth="1"/>
    <col min="522" max="522" width="12.42578125" style="124" bestFit="1" customWidth="1"/>
    <col min="523" max="523" width="11.5703125" style="124" bestFit="1" customWidth="1"/>
    <col min="524" max="524" width="11.85546875" style="124" bestFit="1" customWidth="1"/>
    <col min="525" max="525" width="11.7109375" style="124" bestFit="1" customWidth="1"/>
    <col min="526" max="526" width="9.28515625" style="124" bestFit="1" customWidth="1"/>
    <col min="527" max="544" width="9.140625" style="124"/>
    <col min="545" max="545" width="11" style="124" customWidth="1"/>
    <col min="546" max="768" width="9.140625" style="124"/>
    <col min="769" max="769" width="18.42578125" style="124" customWidth="1"/>
    <col min="770" max="770" width="10.7109375" style="124" bestFit="1" customWidth="1"/>
    <col min="771" max="771" width="10.85546875" style="124" bestFit="1" customWidth="1"/>
    <col min="772" max="777" width="9.85546875" style="124" bestFit="1" customWidth="1"/>
    <col min="778" max="778" width="12.42578125" style="124" bestFit="1" customWidth="1"/>
    <col min="779" max="779" width="11.5703125" style="124" bestFit="1" customWidth="1"/>
    <col min="780" max="780" width="11.85546875" style="124" bestFit="1" customWidth="1"/>
    <col min="781" max="781" width="11.7109375" style="124" bestFit="1" customWidth="1"/>
    <col min="782" max="782" width="9.28515625" style="124" bestFit="1" customWidth="1"/>
    <col min="783" max="800" width="9.140625" style="124"/>
    <col min="801" max="801" width="11" style="124" customWidth="1"/>
    <col min="802" max="1024" width="9.140625" style="124"/>
    <col min="1025" max="1025" width="18.42578125" style="124" customWidth="1"/>
    <col min="1026" max="1026" width="10.7109375" style="124" bestFit="1" customWidth="1"/>
    <col min="1027" max="1027" width="10.85546875" style="124" bestFit="1" customWidth="1"/>
    <col min="1028" max="1033" width="9.85546875" style="124" bestFit="1" customWidth="1"/>
    <col min="1034" max="1034" width="12.42578125" style="124" bestFit="1" customWidth="1"/>
    <col min="1035" max="1035" width="11.5703125" style="124" bestFit="1" customWidth="1"/>
    <col min="1036" max="1036" width="11.85546875" style="124" bestFit="1" customWidth="1"/>
    <col min="1037" max="1037" width="11.7109375" style="124" bestFit="1" customWidth="1"/>
    <col min="1038" max="1038" width="9.28515625" style="124" bestFit="1" customWidth="1"/>
    <col min="1039" max="1056" width="9.140625" style="124"/>
    <col min="1057" max="1057" width="11" style="124" customWidth="1"/>
    <col min="1058" max="1280" width="9.140625" style="124"/>
    <col min="1281" max="1281" width="18.42578125" style="124" customWidth="1"/>
    <col min="1282" max="1282" width="10.7109375" style="124" bestFit="1" customWidth="1"/>
    <col min="1283" max="1283" width="10.85546875" style="124" bestFit="1" customWidth="1"/>
    <col min="1284" max="1289" width="9.85546875" style="124" bestFit="1" customWidth="1"/>
    <col min="1290" max="1290" width="12.42578125" style="124" bestFit="1" customWidth="1"/>
    <col min="1291" max="1291" width="11.5703125" style="124" bestFit="1" customWidth="1"/>
    <col min="1292" max="1292" width="11.85546875" style="124" bestFit="1" customWidth="1"/>
    <col min="1293" max="1293" width="11.7109375" style="124" bestFit="1" customWidth="1"/>
    <col min="1294" max="1294" width="9.28515625" style="124" bestFit="1" customWidth="1"/>
    <col min="1295" max="1312" width="9.140625" style="124"/>
    <col min="1313" max="1313" width="11" style="124" customWidth="1"/>
    <col min="1314" max="1536" width="9.140625" style="124"/>
    <col min="1537" max="1537" width="18.42578125" style="124" customWidth="1"/>
    <col min="1538" max="1538" width="10.7109375" style="124" bestFit="1" customWidth="1"/>
    <col min="1539" max="1539" width="10.85546875" style="124" bestFit="1" customWidth="1"/>
    <col min="1540" max="1545" width="9.85546875" style="124" bestFit="1" customWidth="1"/>
    <col min="1546" max="1546" width="12.42578125" style="124" bestFit="1" customWidth="1"/>
    <col min="1547" max="1547" width="11.5703125" style="124" bestFit="1" customWidth="1"/>
    <col min="1548" max="1548" width="11.85546875" style="124" bestFit="1" customWidth="1"/>
    <col min="1549" max="1549" width="11.7109375" style="124" bestFit="1" customWidth="1"/>
    <col min="1550" max="1550" width="9.28515625" style="124" bestFit="1" customWidth="1"/>
    <col min="1551" max="1568" width="9.140625" style="124"/>
    <col min="1569" max="1569" width="11" style="124" customWidth="1"/>
    <col min="1570" max="1792" width="9.140625" style="124"/>
    <col min="1793" max="1793" width="18.42578125" style="124" customWidth="1"/>
    <col min="1794" max="1794" width="10.7109375" style="124" bestFit="1" customWidth="1"/>
    <col min="1795" max="1795" width="10.85546875" style="124" bestFit="1" customWidth="1"/>
    <col min="1796" max="1801" width="9.85546875" style="124" bestFit="1" customWidth="1"/>
    <col min="1802" max="1802" width="12.42578125" style="124" bestFit="1" customWidth="1"/>
    <col min="1803" max="1803" width="11.5703125" style="124" bestFit="1" customWidth="1"/>
    <col min="1804" max="1804" width="11.85546875" style="124" bestFit="1" customWidth="1"/>
    <col min="1805" max="1805" width="11.7109375" style="124" bestFit="1" customWidth="1"/>
    <col min="1806" max="1806" width="9.28515625" style="124" bestFit="1" customWidth="1"/>
    <col min="1807" max="1824" width="9.140625" style="124"/>
    <col min="1825" max="1825" width="11" style="124" customWidth="1"/>
    <col min="1826" max="2048" width="9.140625" style="124"/>
    <col min="2049" max="2049" width="18.42578125" style="124" customWidth="1"/>
    <col min="2050" max="2050" width="10.7109375" style="124" bestFit="1" customWidth="1"/>
    <col min="2051" max="2051" width="10.85546875" style="124" bestFit="1" customWidth="1"/>
    <col min="2052" max="2057" width="9.85546875" style="124" bestFit="1" customWidth="1"/>
    <col min="2058" max="2058" width="12.42578125" style="124" bestFit="1" customWidth="1"/>
    <col min="2059" max="2059" width="11.5703125" style="124" bestFit="1" customWidth="1"/>
    <col min="2060" max="2060" width="11.85546875" style="124" bestFit="1" customWidth="1"/>
    <col min="2061" max="2061" width="11.7109375" style="124" bestFit="1" customWidth="1"/>
    <col min="2062" max="2062" width="9.28515625" style="124" bestFit="1" customWidth="1"/>
    <col min="2063" max="2080" width="9.140625" style="124"/>
    <col min="2081" max="2081" width="11" style="124" customWidth="1"/>
    <col min="2082" max="2304" width="9.140625" style="124"/>
    <col min="2305" max="2305" width="18.42578125" style="124" customWidth="1"/>
    <col min="2306" max="2306" width="10.7109375" style="124" bestFit="1" customWidth="1"/>
    <col min="2307" max="2307" width="10.85546875" style="124" bestFit="1" customWidth="1"/>
    <col min="2308" max="2313" width="9.85546875" style="124" bestFit="1" customWidth="1"/>
    <col min="2314" max="2314" width="12.42578125" style="124" bestFit="1" customWidth="1"/>
    <col min="2315" max="2315" width="11.5703125" style="124" bestFit="1" customWidth="1"/>
    <col min="2316" max="2316" width="11.85546875" style="124" bestFit="1" customWidth="1"/>
    <col min="2317" max="2317" width="11.7109375" style="124" bestFit="1" customWidth="1"/>
    <col min="2318" max="2318" width="9.28515625" style="124" bestFit="1" customWidth="1"/>
    <col min="2319" max="2336" width="9.140625" style="124"/>
    <col min="2337" max="2337" width="11" style="124" customWidth="1"/>
    <col min="2338" max="2560" width="9.140625" style="124"/>
    <col min="2561" max="2561" width="18.42578125" style="124" customWidth="1"/>
    <col min="2562" max="2562" width="10.7109375" style="124" bestFit="1" customWidth="1"/>
    <col min="2563" max="2563" width="10.85546875" style="124" bestFit="1" customWidth="1"/>
    <col min="2564" max="2569" width="9.85546875" style="124" bestFit="1" customWidth="1"/>
    <col min="2570" max="2570" width="12.42578125" style="124" bestFit="1" customWidth="1"/>
    <col min="2571" max="2571" width="11.5703125" style="124" bestFit="1" customWidth="1"/>
    <col min="2572" max="2572" width="11.85546875" style="124" bestFit="1" customWidth="1"/>
    <col min="2573" max="2573" width="11.7109375" style="124" bestFit="1" customWidth="1"/>
    <col min="2574" max="2574" width="9.28515625" style="124" bestFit="1" customWidth="1"/>
    <col min="2575" max="2592" width="9.140625" style="124"/>
    <col min="2593" max="2593" width="11" style="124" customWidth="1"/>
    <col min="2594" max="2816" width="9.140625" style="124"/>
    <col min="2817" max="2817" width="18.42578125" style="124" customWidth="1"/>
    <col min="2818" max="2818" width="10.7109375" style="124" bestFit="1" customWidth="1"/>
    <col min="2819" max="2819" width="10.85546875" style="124" bestFit="1" customWidth="1"/>
    <col min="2820" max="2825" width="9.85546875" style="124" bestFit="1" customWidth="1"/>
    <col min="2826" max="2826" width="12.42578125" style="124" bestFit="1" customWidth="1"/>
    <col min="2827" max="2827" width="11.5703125" style="124" bestFit="1" customWidth="1"/>
    <col min="2828" max="2828" width="11.85546875" style="124" bestFit="1" customWidth="1"/>
    <col min="2829" max="2829" width="11.7109375" style="124" bestFit="1" customWidth="1"/>
    <col min="2830" max="2830" width="9.28515625" style="124" bestFit="1" customWidth="1"/>
    <col min="2831" max="2848" width="9.140625" style="124"/>
    <col min="2849" max="2849" width="11" style="124" customWidth="1"/>
    <col min="2850" max="3072" width="9.140625" style="124"/>
    <col min="3073" max="3073" width="18.42578125" style="124" customWidth="1"/>
    <col min="3074" max="3074" width="10.7109375" style="124" bestFit="1" customWidth="1"/>
    <col min="3075" max="3075" width="10.85546875" style="124" bestFit="1" customWidth="1"/>
    <col min="3076" max="3081" width="9.85546875" style="124" bestFit="1" customWidth="1"/>
    <col min="3082" max="3082" width="12.42578125" style="124" bestFit="1" customWidth="1"/>
    <col min="3083" max="3083" width="11.5703125" style="124" bestFit="1" customWidth="1"/>
    <col min="3084" max="3084" width="11.85546875" style="124" bestFit="1" customWidth="1"/>
    <col min="3085" max="3085" width="11.7109375" style="124" bestFit="1" customWidth="1"/>
    <col min="3086" max="3086" width="9.28515625" style="124" bestFit="1" customWidth="1"/>
    <col min="3087" max="3104" width="9.140625" style="124"/>
    <col min="3105" max="3105" width="11" style="124" customWidth="1"/>
    <col min="3106" max="3328" width="9.140625" style="124"/>
    <col min="3329" max="3329" width="18.42578125" style="124" customWidth="1"/>
    <col min="3330" max="3330" width="10.7109375" style="124" bestFit="1" customWidth="1"/>
    <col min="3331" max="3331" width="10.85546875" style="124" bestFit="1" customWidth="1"/>
    <col min="3332" max="3337" width="9.85546875" style="124" bestFit="1" customWidth="1"/>
    <col min="3338" max="3338" width="12.42578125" style="124" bestFit="1" customWidth="1"/>
    <col min="3339" max="3339" width="11.5703125" style="124" bestFit="1" customWidth="1"/>
    <col min="3340" max="3340" width="11.85546875" style="124" bestFit="1" customWidth="1"/>
    <col min="3341" max="3341" width="11.7109375" style="124" bestFit="1" customWidth="1"/>
    <col min="3342" max="3342" width="9.28515625" style="124" bestFit="1" customWidth="1"/>
    <col min="3343" max="3360" width="9.140625" style="124"/>
    <col min="3361" max="3361" width="11" style="124" customWidth="1"/>
    <col min="3362" max="3584" width="9.140625" style="124"/>
    <col min="3585" max="3585" width="18.42578125" style="124" customWidth="1"/>
    <col min="3586" max="3586" width="10.7109375" style="124" bestFit="1" customWidth="1"/>
    <col min="3587" max="3587" width="10.85546875" style="124" bestFit="1" customWidth="1"/>
    <col min="3588" max="3593" width="9.85546875" style="124" bestFit="1" customWidth="1"/>
    <col min="3594" max="3594" width="12.42578125" style="124" bestFit="1" customWidth="1"/>
    <col min="3595" max="3595" width="11.5703125" style="124" bestFit="1" customWidth="1"/>
    <col min="3596" max="3596" width="11.85546875" style="124" bestFit="1" customWidth="1"/>
    <col min="3597" max="3597" width="11.7109375" style="124" bestFit="1" customWidth="1"/>
    <col min="3598" max="3598" width="9.28515625" style="124" bestFit="1" customWidth="1"/>
    <col min="3599" max="3616" width="9.140625" style="124"/>
    <col min="3617" max="3617" width="11" style="124" customWidth="1"/>
    <col min="3618" max="3840" width="9.140625" style="124"/>
    <col min="3841" max="3841" width="18.42578125" style="124" customWidth="1"/>
    <col min="3842" max="3842" width="10.7109375" style="124" bestFit="1" customWidth="1"/>
    <col min="3843" max="3843" width="10.85546875" style="124" bestFit="1" customWidth="1"/>
    <col min="3844" max="3849" width="9.85546875" style="124" bestFit="1" customWidth="1"/>
    <col min="3850" max="3850" width="12.42578125" style="124" bestFit="1" customWidth="1"/>
    <col min="3851" max="3851" width="11.5703125" style="124" bestFit="1" customWidth="1"/>
    <col min="3852" max="3852" width="11.85546875" style="124" bestFit="1" customWidth="1"/>
    <col min="3853" max="3853" width="11.7109375" style="124" bestFit="1" customWidth="1"/>
    <col min="3854" max="3854" width="9.28515625" style="124" bestFit="1" customWidth="1"/>
    <col min="3855" max="3872" width="9.140625" style="124"/>
    <col min="3873" max="3873" width="11" style="124" customWidth="1"/>
    <col min="3874" max="4096" width="9.140625" style="124"/>
    <col min="4097" max="4097" width="18.42578125" style="124" customWidth="1"/>
    <col min="4098" max="4098" width="10.7109375" style="124" bestFit="1" customWidth="1"/>
    <col min="4099" max="4099" width="10.85546875" style="124" bestFit="1" customWidth="1"/>
    <col min="4100" max="4105" width="9.85546875" style="124" bestFit="1" customWidth="1"/>
    <col min="4106" max="4106" width="12.42578125" style="124" bestFit="1" customWidth="1"/>
    <col min="4107" max="4107" width="11.5703125" style="124" bestFit="1" customWidth="1"/>
    <col min="4108" max="4108" width="11.85546875" style="124" bestFit="1" customWidth="1"/>
    <col min="4109" max="4109" width="11.7109375" style="124" bestFit="1" customWidth="1"/>
    <col min="4110" max="4110" width="9.28515625" style="124" bestFit="1" customWidth="1"/>
    <col min="4111" max="4128" width="9.140625" style="124"/>
    <col min="4129" max="4129" width="11" style="124" customWidth="1"/>
    <col min="4130" max="4352" width="9.140625" style="124"/>
    <col min="4353" max="4353" width="18.42578125" style="124" customWidth="1"/>
    <col min="4354" max="4354" width="10.7109375" style="124" bestFit="1" customWidth="1"/>
    <col min="4355" max="4355" width="10.85546875" style="124" bestFit="1" customWidth="1"/>
    <col min="4356" max="4361" width="9.85546875" style="124" bestFit="1" customWidth="1"/>
    <col min="4362" max="4362" width="12.42578125" style="124" bestFit="1" customWidth="1"/>
    <col min="4363" max="4363" width="11.5703125" style="124" bestFit="1" customWidth="1"/>
    <col min="4364" max="4364" width="11.85546875" style="124" bestFit="1" customWidth="1"/>
    <col min="4365" max="4365" width="11.7109375" style="124" bestFit="1" customWidth="1"/>
    <col min="4366" max="4366" width="9.28515625" style="124" bestFit="1" customWidth="1"/>
    <col min="4367" max="4384" width="9.140625" style="124"/>
    <col min="4385" max="4385" width="11" style="124" customWidth="1"/>
    <col min="4386" max="4608" width="9.140625" style="124"/>
    <col min="4609" max="4609" width="18.42578125" style="124" customWidth="1"/>
    <col min="4610" max="4610" width="10.7109375" style="124" bestFit="1" customWidth="1"/>
    <col min="4611" max="4611" width="10.85546875" style="124" bestFit="1" customWidth="1"/>
    <col min="4612" max="4617" width="9.85546875" style="124" bestFit="1" customWidth="1"/>
    <col min="4618" max="4618" width="12.42578125" style="124" bestFit="1" customWidth="1"/>
    <col min="4619" max="4619" width="11.5703125" style="124" bestFit="1" customWidth="1"/>
    <col min="4620" max="4620" width="11.85546875" style="124" bestFit="1" customWidth="1"/>
    <col min="4621" max="4621" width="11.7109375" style="124" bestFit="1" customWidth="1"/>
    <col min="4622" max="4622" width="9.28515625" style="124" bestFit="1" customWidth="1"/>
    <col min="4623" max="4640" width="9.140625" style="124"/>
    <col min="4641" max="4641" width="11" style="124" customWidth="1"/>
    <col min="4642" max="4864" width="9.140625" style="124"/>
    <col min="4865" max="4865" width="18.42578125" style="124" customWidth="1"/>
    <col min="4866" max="4866" width="10.7109375" style="124" bestFit="1" customWidth="1"/>
    <col min="4867" max="4867" width="10.85546875" style="124" bestFit="1" customWidth="1"/>
    <col min="4868" max="4873" width="9.85546875" style="124" bestFit="1" customWidth="1"/>
    <col min="4874" max="4874" width="12.42578125" style="124" bestFit="1" customWidth="1"/>
    <col min="4875" max="4875" width="11.5703125" style="124" bestFit="1" customWidth="1"/>
    <col min="4876" max="4876" width="11.85546875" style="124" bestFit="1" customWidth="1"/>
    <col min="4877" max="4877" width="11.7109375" style="124" bestFit="1" customWidth="1"/>
    <col min="4878" max="4878" width="9.28515625" style="124" bestFit="1" customWidth="1"/>
    <col min="4879" max="4896" width="9.140625" style="124"/>
    <col min="4897" max="4897" width="11" style="124" customWidth="1"/>
    <col min="4898" max="5120" width="9.140625" style="124"/>
    <col min="5121" max="5121" width="18.42578125" style="124" customWidth="1"/>
    <col min="5122" max="5122" width="10.7109375" style="124" bestFit="1" customWidth="1"/>
    <col min="5123" max="5123" width="10.85546875" style="124" bestFit="1" customWidth="1"/>
    <col min="5124" max="5129" width="9.85546875" style="124" bestFit="1" customWidth="1"/>
    <col min="5130" max="5130" width="12.42578125" style="124" bestFit="1" customWidth="1"/>
    <col min="5131" max="5131" width="11.5703125" style="124" bestFit="1" customWidth="1"/>
    <col min="5132" max="5132" width="11.85546875" style="124" bestFit="1" customWidth="1"/>
    <col min="5133" max="5133" width="11.7109375" style="124" bestFit="1" customWidth="1"/>
    <col min="5134" max="5134" width="9.28515625" style="124" bestFit="1" customWidth="1"/>
    <col min="5135" max="5152" width="9.140625" style="124"/>
    <col min="5153" max="5153" width="11" style="124" customWidth="1"/>
    <col min="5154" max="5376" width="9.140625" style="124"/>
    <col min="5377" max="5377" width="18.42578125" style="124" customWidth="1"/>
    <col min="5378" max="5378" width="10.7109375" style="124" bestFit="1" customWidth="1"/>
    <col min="5379" max="5379" width="10.85546875" style="124" bestFit="1" customWidth="1"/>
    <col min="5380" max="5385" width="9.85546875" style="124" bestFit="1" customWidth="1"/>
    <col min="5386" max="5386" width="12.42578125" style="124" bestFit="1" customWidth="1"/>
    <col min="5387" max="5387" width="11.5703125" style="124" bestFit="1" customWidth="1"/>
    <col min="5388" max="5388" width="11.85546875" style="124" bestFit="1" customWidth="1"/>
    <col min="5389" max="5389" width="11.7109375" style="124" bestFit="1" customWidth="1"/>
    <col min="5390" max="5390" width="9.28515625" style="124" bestFit="1" customWidth="1"/>
    <col min="5391" max="5408" width="9.140625" style="124"/>
    <col min="5409" max="5409" width="11" style="124" customWidth="1"/>
    <col min="5410" max="5632" width="9.140625" style="124"/>
    <col min="5633" max="5633" width="18.42578125" style="124" customWidth="1"/>
    <col min="5634" max="5634" width="10.7109375" style="124" bestFit="1" customWidth="1"/>
    <col min="5635" max="5635" width="10.85546875" style="124" bestFit="1" customWidth="1"/>
    <col min="5636" max="5641" width="9.85546875" style="124" bestFit="1" customWidth="1"/>
    <col min="5642" max="5642" width="12.42578125" style="124" bestFit="1" customWidth="1"/>
    <col min="5643" max="5643" width="11.5703125" style="124" bestFit="1" customWidth="1"/>
    <col min="5644" max="5644" width="11.85546875" style="124" bestFit="1" customWidth="1"/>
    <col min="5645" max="5645" width="11.7109375" style="124" bestFit="1" customWidth="1"/>
    <col min="5646" max="5646" width="9.28515625" style="124" bestFit="1" customWidth="1"/>
    <col min="5647" max="5664" width="9.140625" style="124"/>
    <col min="5665" max="5665" width="11" style="124" customWidth="1"/>
    <col min="5666" max="5888" width="9.140625" style="124"/>
    <col min="5889" max="5889" width="18.42578125" style="124" customWidth="1"/>
    <col min="5890" max="5890" width="10.7109375" style="124" bestFit="1" customWidth="1"/>
    <col min="5891" max="5891" width="10.85546875" style="124" bestFit="1" customWidth="1"/>
    <col min="5892" max="5897" width="9.85546875" style="124" bestFit="1" customWidth="1"/>
    <col min="5898" max="5898" width="12.42578125" style="124" bestFit="1" customWidth="1"/>
    <col min="5899" max="5899" width="11.5703125" style="124" bestFit="1" customWidth="1"/>
    <col min="5900" max="5900" width="11.85546875" style="124" bestFit="1" customWidth="1"/>
    <col min="5901" max="5901" width="11.7109375" style="124" bestFit="1" customWidth="1"/>
    <col min="5902" max="5902" width="9.28515625" style="124" bestFit="1" customWidth="1"/>
    <col min="5903" max="5920" width="9.140625" style="124"/>
    <col min="5921" max="5921" width="11" style="124" customWidth="1"/>
    <col min="5922" max="6144" width="9.140625" style="124"/>
    <col min="6145" max="6145" width="18.42578125" style="124" customWidth="1"/>
    <col min="6146" max="6146" width="10.7109375" style="124" bestFit="1" customWidth="1"/>
    <col min="6147" max="6147" width="10.85546875" style="124" bestFit="1" customWidth="1"/>
    <col min="6148" max="6153" width="9.85546875" style="124" bestFit="1" customWidth="1"/>
    <col min="6154" max="6154" width="12.42578125" style="124" bestFit="1" customWidth="1"/>
    <col min="6155" max="6155" width="11.5703125" style="124" bestFit="1" customWidth="1"/>
    <col min="6156" max="6156" width="11.85546875" style="124" bestFit="1" customWidth="1"/>
    <col min="6157" max="6157" width="11.7109375" style="124" bestFit="1" customWidth="1"/>
    <col min="6158" max="6158" width="9.28515625" style="124" bestFit="1" customWidth="1"/>
    <col min="6159" max="6176" width="9.140625" style="124"/>
    <col min="6177" max="6177" width="11" style="124" customWidth="1"/>
    <col min="6178" max="6400" width="9.140625" style="124"/>
    <col min="6401" max="6401" width="18.42578125" style="124" customWidth="1"/>
    <col min="6402" max="6402" width="10.7109375" style="124" bestFit="1" customWidth="1"/>
    <col min="6403" max="6403" width="10.85546875" style="124" bestFit="1" customWidth="1"/>
    <col min="6404" max="6409" width="9.85546875" style="124" bestFit="1" customWidth="1"/>
    <col min="6410" max="6410" width="12.42578125" style="124" bestFit="1" customWidth="1"/>
    <col min="6411" max="6411" width="11.5703125" style="124" bestFit="1" customWidth="1"/>
    <col min="6412" max="6412" width="11.85546875" style="124" bestFit="1" customWidth="1"/>
    <col min="6413" max="6413" width="11.7109375" style="124" bestFit="1" customWidth="1"/>
    <col min="6414" max="6414" width="9.28515625" style="124" bestFit="1" customWidth="1"/>
    <col min="6415" max="6432" width="9.140625" style="124"/>
    <col min="6433" max="6433" width="11" style="124" customWidth="1"/>
    <col min="6434" max="6656" width="9.140625" style="124"/>
    <col min="6657" max="6657" width="18.42578125" style="124" customWidth="1"/>
    <col min="6658" max="6658" width="10.7109375" style="124" bestFit="1" customWidth="1"/>
    <col min="6659" max="6659" width="10.85546875" style="124" bestFit="1" customWidth="1"/>
    <col min="6660" max="6665" width="9.85546875" style="124" bestFit="1" customWidth="1"/>
    <col min="6666" max="6666" width="12.42578125" style="124" bestFit="1" customWidth="1"/>
    <col min="6667" max="6667" width="11.5703125" style="124" bestFit="1" customWidth="1"/>
    <col min="6668" max="6668" width="11.85546875" style="124" bestFit="1" customWidth="1"/>
    <col min="6669" max="6669" width="11.7109375" style="124" bestFit="1" customWidth="1"/>
    <col min="6670" max="6670" width="9.28515625" style="124" bestFit="1" customWidth="1"/>
    <col min="6671" max="6688" width="9.140625" style="124"/>
    <col min="6689" max="6689" width="11" style="124" customWidth="1"/>
    <col min="6690" max="6912" width="9.140625" style="124"/>
    <col min="6913" max="6913" width="18.42578125" style="124" customWidth="1"/>
    <col min="6914" max="6914" width="10.7109375" style="124" bestFit="1" customWidth="1"/>
    <col min="6915" max="6915" width="10.85546875" style="124" bestFit="1" customWidth="1"/>
    <col min="6916" max="6921" width="9.85546875" style="124" bestFit="1" customWidth="1"/>
    <col min="6922" max="6922" width="12.42578125" style="124" bestFit="1" customWidth="1"/>
    <col min="6923" max="6923" width="11.5703125" style="124" bestFit="1" customWidth="1"/>
    <col min="6924" max="6924" width="11.85546875" style="124" bestFit="1" customWidth="1"/>
    <col min="6925" max="6925" width="11.7109375" style="124" bestFit="1" customWidth="1"/>
    <col min="6926" max="6926" width="9.28515625" style="124" bestFit="1" customWidth="1"/>
    <col min="6927" max="6944" width="9.140625" style="124"/>
    <col min="6945" max="6945" width="11" style="124" customWidth="1"/>
    <col min="6946" max="7168" width="9.140625" style="124"/>
    <col min="7169" max="7169" width="18.42578125" style="124" customWidth="1"/>
    <col min="7170" max="7170" width="10.7109375" style="124" bestFit="1" customWidth="1"/>
    <col min="7171" max="7171" width="10.85546875" style="124" bestFit="1" customWidth="1"/>
    <col min="7172" max="7177" width="9.85546875" style="124" bestFit="1" customWidth="1"/>
    <col min="7178" max="7178" width="12.42578125" style="124" bestFit="1" customWidth="1"/>
    <col min="7179" max="7179" width="11.5703125" style="124" bestFit="1" customWidth="1"/>
    <col min="7180" max="7180" width="11.85546875" style="124" bestFit="1" customWidth="1"/>
    <col min="7181" max="7181" width="11.7109375" style="124" bestFit="1" customWidth="1"/>
    <col min="7182" max="7182" width="9.28515625" style="124" bestFit="1" customWidth="1"/>
    <col min="7183" max="7200" width="9.140625" style="124"/>
    <col min="7201" max="7201" width="11" style="124" customWidth="1"/>
    <col min="7202" max="7424" width="9.140625" style="124"/>
    <col min="7425" max="7425" width="18.42578125" style="124" customWidth="1"/>
    <col min="7426" max="7426" width="10.7109375" style="124" bestFit="1" customWidth="1"/>
    <col min="7427" max="7427" width="10.85546875" style="124" bestFit="1" customWidth="1"/>
    <col min="7428" max="7433" width="9.85546875" style="124" bestFit="1" customWidth="1"/>
    <col min="7434" max="7434" width="12.42578125" style="124" bestFit="1" customWidth="1"/>
    <col min="7435" max="7435" width="11.5703125" style="124" bestFit="1" customWidth="1"/>
    <col min="7436" max="7436" width="11.85546875" style="124" bestFit="1" customWidth="1"/>
    <col min="7437" max="7437" width="11.7109375" style="124" bestFit="1" customWidth="1"/>
    <col min="7438" max="7438" width="9.28515625" style="124" bestFit="1" customWidth="1"/>
    <col min="7439" max="7456" width="9.140625" style="124"/>
    <col min="7457" max="7457" width="11" style="124" customWidth="1"/>
    <col min="7458" max="7680" width="9.140625" style="124"/>
    <col min="7681" max="7681" width="18.42578125" style="124" customWidth="1"/>
    <col min="7682" max="7682" width="10.7109375" style="124" bestFit="1" customWidth="1"/>
    <col min="7683" max="7683" width="10.85546875" style="124" bestFit="1" customWidth="1"/>
    <col min="7684" max="7689" width="9.85546875" style="124" bestFit="1" customWidth="1"/>
    <col min="7690" max="7690" width="12.42578125" style="124" bestFit="1" customWidth="1"/>
    <col min="7691" max="7691" width="11.5703125" style="124" bestFit="1" customWidth="1"/>
    <col min="7692" max="7692" width="11.85546875" style="124" bestFit="1" customWidth="1"/>
    <col min="7693" max="7693" width="11.7109375" style="124" bestFit="1" customWidth="1"/>
    <col min="7694" max="7694" width="9.28515625" style="124" bestFit="1" customWidth="1"/>
    <col min="7695" max="7712" width="9.140625" style="124"/>
    <col min="7713" max="7713" width="11" style="124" customWidth="1"/>
    <col min="7714" max="7936" width="9.140625" style="124"/>
    <col min="7937" max="7937" width="18.42578125" style="124" customWidth="1"/>
    <col min="7938" max="7938" width="10.7109375" style="124" bestFit="1" customWidth="1"/>
    <col min="7939" max="7939" width="10.85546875" style="124" bestFit="1" customWidth="1"/>
    <col min="7940" max="7945" width="9.85546875" style="124" bestFit="1" customWidth="1"/>
    <col min="7946" max="7946" width="12.42578125" style="124" bestFit="1" customWidth="1"/>
    <col min="7947" max="7947" width="11.5703125" style="124" bestFit="1" customWidth="1"/>
    <col min="7948" max="7948" width="11.85546875" style="124" bestFit="1" customWidth="1"/>
    <col min="7949" max="7949" width="11.7109375" style="124" bestFit="1" customWidth="1"/>
    <col min="7950" max="7950" width="9.28515625" style="124" bestFit="1" customWidth="1"/>
    <col min="7951" max="7968" width="9.140625" style="124"/>
    <col min="7969" max="7969" width="11" style="124" customWidth="1"/>
    <col min="7970" max="8192" width="9.140625" style="124"/>
    <col min="8193" max="8193" width="18.42578125" style="124" customWidth="1"/>
    <col min="8194" max="8194" width="10.7109375" style="124" bestFit="1" customWidth="1"/>
    <col min="8195" max="8195" width="10.85546875" style="124" bestFit="1" customWidth="1"/>
    <col min="8196" max="8201" width="9.85546875" style="124" bestFit="1" customWidth="1"/>
    <col min="8202" max="8202" width="12.42578125" style="124" bestFit="1" customWidth="1"/>
    <col min="8203" max="8203" width="11.5703125" style="124" bestFit="1" customWidth="1"/>
    <col min="8204" max="8204" width="11.85546875" style="124" bestFit="1" customWidth="1"/>
    <col min="8205" max="8205" width="11.7109375" style="124" bestFit="1" customWidth="1"/>
    <col min="8206" max="8206" width="9.28515625" style="124" bestFit="1" customWidth="1"/>
    <col min="8207" max="8224" width="9.140625" style="124"/>
    <col min="8225" max="8225" width="11" style="124" customWidth="1"/>
    <col min="8226" max="8448" width="9.140625" style="124"/>
    <col min="8449" max="8449" width="18.42578125" style="124" customWidth="1"/>
    <col min="8450" max="8450" width="10.7109375" style="124" bestFit="1" customWidth="1"/>
    <col min="8451" max="8451" width="10.85546875" style="124" bestFit="1" customWidth="1"/>
    <col min="8452" max="8457" width="9.85546875" style="124" bestFit="1" customWidth="1"/>
    <col min="8458" max="8458" width="12.42578125" style="124" bestFit="1" customWidth="1"/>
    <col min="8459" max="8459" width="11.5703125" style="124" bestFit="1" customWidth="1"/>
    <col min="8460" max="8460" width="11.85546875" style="124" bestFit="1" customWidth="1"/>
    <col min="8461" max="8461" width="11.7109375" style="124" bestFit="1" customWidth="1"/>
    <col min="8462" max="8462" width="9.28515625" style="124" bestFit="1" customWidth="1"/>
    <col min="8463" max="8480" width="9.140625" style="124"/>
    <col min="8481" max="8481" width="11" style="124" customWidth="1"/>
    <col min="8482" max="8704" width="9.140625" style="124"/>
    <col min="8705" max="8705" width="18.42578125" style="124" customWidth="1"/>
    <col min="8706" max="8706" width="10.7109375" style="124" bestFit="1" customWidth="1"/>
    <col min="8707" max="8707" width="10.85546875" style="124" bestFit="1" customWidth="1"/>
    <col min="8708" max="8713" width="9.85546875" style="124" bestFit="1" customWidth="1"/>
    <col min="8714" max="8714" width="12.42578125" style="124" bestFit="1" customWidth="1"/>
    <col min="8715" max="8715" width="11.5703125" style="124" bestFit="1" customWidth="1"/>
    <col min="8716" max="8716" width="11.85546875" style="124" bestFit="1" customWidth="1"/>
    <col min="8717" max="8717" width="11.7109375" style="124" bestFit="1" customWidth="1"/>
    <col min="8718" max="8718" width="9.28515625" style="124" bestFit="1" customWidth="1"/>
    <col min="8719" max="8736" width="9.140625" style="124"/>
    <col min="8737" max="8737" width="11" style="124" customWidth="1"/>
    <col min="8738" max="8960" width="9.140625" style="124"/>
    <col min="8961" max="8961" width="18.42578125" style="124" customWidth="1"/>
    <col min="8962" max="8962" width="10.7109375" style="124" bestFit="1" customWidth="1"/>
    <col min="8963" max="8963" width="10.85546875" style="124" bestFit="1" customWidth="1"/>
    <col min="8964" max="8969" width="9.85546875" style="124" bestFit="1" customWidth="1"/>
    <col min="8970" max="8970" width="12.42578125" style="124" bestFit="1" customWidth="1"/>
    <col min="8971" max="8971" width="11.5703125" style="124" bestFit="1" customWidth="1"/>
    <col min="8972" max="8972" width="11.85546875" style="124" bestFit="1" customWidth="1"/>
    <col min="8973" max="8973" width="11.7109375" style="124" bestFit="1" customWidth="1"/>
    <col min="8974" max="8974" width="9.28515625" style="124" bestFit="1" customWidth="1"/>
    <col min="8975" max="8992" width="9.140625" style="124"/>
    <col min="8993" max="8993" width="11" style="124" customWidth="1"/>
    <col min="8994" max="9216" width="9.140625" style="124"/>
    <col min="9217" max="9217" width="18.42578125" style="124" customWidth="1"/>
    <col min="9218" max="9218" width="10.7109375" style="124" bestFit="1" customWidth="1"/>
    <col min="9219" max="9219" width="10.85546875" style="124" bestFit="1" customWidth="1"/>
    <col min="9220" max="9225" width="9.85546875" style="124" bestFit="1" customWidth="1"/>
    <col min="9226" max="9226" width="12.42578125" style="124" bestFit="1" customWidth="1"/>
    <col min="9227" max="9227" width="11.5703125" style="124" bestFit="1" customWidth="1"/>
    <col min="9228" max="9228" width="11.85546875" style="124" bestFit="1" customWidth="1"/>
    <col min="9229" max="9229" width="11.7109375" style="124" bestFit="1" customWidth="1"/>
    <col min="9230" max="9230" width="9.28515625" style="124" bestFit="1" customWidth="1"/>
    <col min="9231" max="9248" width="9.140625" style="124"/>
    <col min="9249" max="9249" width="11" style="124" customWidth="1"/>
    <col min="9250" max="9472" width="9.140625" style="124"/>
    <col min="9473" max="9473" width="18.42578125" style="124" customWidth="1"/>
    <col min="9474" max="9474" width="10.7109375" style="124" bestFit="1" customWidth="1"/>
    <col min="9475" max="9475" width="10.85546875" style="124" bestFit="1" customWidth="1"/>
    <col min="9476" max="9481" width="9.85546875" style="124" bestFit="1" customWidth="1"/>
    <col min="9482" max="9482" width="12.42578125" style="124" bestFit="1" customWidth="1"/>
    <col min="9483" max="9483" width="11.5703125" style="124" bestFit="1" customWidth="1"/>
    <col min="9484" max="9484" width="11.85546875" style="124" bestFit="1" customWidth="1"/>
    <col min="9485" max="9485" width="11.7109375" style="124" bestFit="1" customWidth="1"/>
    <col min="9486" max="9486" width="9.28515625" style="124" bestFit="1" customWidth="1"/>
    <col min="9487" max="9504" width="9.140625" style="124"/>
    <col min="9505" max="9505" width="11" style="124" customWidth="1"/>
    <col min="9506" max="9728" width="9.140625" style="124"/>
    <col min="9729" max="9729" width="18.42578125" style="124" customWidth="1"/>
    <col min="9730" max="9730" width="10.7109375" style="124" bestFit="1" customWidth="1"/>
    <col min="9731" max="9731" width="10.85546875" style="124" bestFit="1" customWidth="1"/>
    <col min="9732" max="9737" width="9.85546875" style="124" bestFit="1" customWidth="1"/>
    <col min="9738" max="9738" width="12.42578125" style="124" bestFit="1" customWidth="1"/>
    <col min="9739" max="9739" width="11.5703125" style="124" bestFit="1" customWidth="1"/>
    <col min="9740" max="9740" width="11.85546875" style="124" bestFit="1" customWidth="1"/>
    <col min="9741" max="9741" width="11.7109375" style="124" bestFit="1" customWidth="1"/>
    <col min="9742" max="9742" width="9.28515625" style="124" bestFit="1" customWidth="1"/>
    <col min="9743" max="9760" width="9.140625" style="124"/>
    <col min="9761" max="9761" width="11" style="124" customWidth="1"/>
    <col min="9762" max="9984" width="9.140625" style="124"/>
    <col min="9985" max="9985" width="18.42578125" style="124" customWidth="1"/>
    <col min="9986" max="9986" width="10.7109375" style="124" bestFit="1" customWidth="1"/>
    <col min="9987" max="9987" width="10.85546875" style="124" bestFit="1" customWidth="1"/>
    <col min="9988" max="9993" width="9.85546875" style="124" bestFit="1" customWidth="1"/>
    <col min="9994" max="9994" width="12.42578125" style="124" bestFit="1" customWidth="1"/>
    <col min="9995" max="9995" width="11.5703125" style="124" bestFit="1" customWidth="1"/>
    <col min="9996" max="9996" width="11.85546875" style="124" bestFit="1" customWidth="1"/>
    <col min="9997" max="9997" width="11.7109375" style="124" bestFit="1" customWidth="1"/>
    <col min="9998" max="9998" width="9.28515625" style="124" bestFit="1" customWidth="1"/>
    <col min="9999" max="10016" width="9.140625" style="124"/>
    <col min="10017" max="10017" width="11" style="124" customWidth="1"/>
    <col min="10018" max="10240" width="9.140625" style="124"/>
    <col min="10241" max="10241" width="18.42578125" style="124" customWidth="1"/>
    <col min="10242" max="10242" width="10.7109375" style="124" bestFit="1" customWidth="1"/>
    <col min="10243" max="10243" width="10.85546875" style="124" bestFit="1" customWidth="1"/>
    <col min="10244" max="10249" width="9.85546875" style="124" bestFit="1" customWidth="1"/>
    <col min="10250" max="10250" width="12.42578125" style="124" bestFit="1" customWidth="1"/>
    <col min="10251" max="10251" width="11.5703125" style="124" bestFit="1" customWidth="1"/>
    <col min="10252" max="10252" width="11.85546875" style="124" bestFit="1" customWidth="1"/>
    <col min="10253" max="10253" width="11.7109375" style="124" bestFit="1" customWidth="1"/>
    <col min="10254" max="10254" width="9.28515625" style="124" bestFit="1" customWidth="1"/>
    <col min="10255" max="10272" width="9.140625" style="124"/>
    <col min="10273" max="10273" width="11" style="124" customWidth="1"/>
    <col min="10274" max="10496" width="9.140625" style="124"/>
    <col min="10497" max="10497" width="18.42578125" style="124" customWidth="1"/>
    <col min="10498" max="10498" width="10.7109375" style="124" bestFit="1" customWidth="1"/>
    <col min="10499" max="10499" width="10.85546875" style="124" bestFit="1" customWidth="1"/>
    <col min="10500" max="10505" width="9.85546875" style="124" bestFit="1" customWidth="1"/>
    <col min="10506" max="10506" width="12.42578125" style="124" bestFit="1" customWidth="1"/>
    <col min="10507" max="10507" width="11.5703125" style="124" bestFit="1" customWidth="1"/>
    <col min="10508" max="10508" width="11.85546875" style="124" bestFit="1" customWidth="1"/>
    <col min="10509" max="10509" width="11.7109375" style="124" bestFit="1" customWidth="1"/>
    <col min="10510" max="10510" width="9.28515625" style="124" bestFit="1" customWidth="1"/>
    <col min="10511" max="10528" width="9.140625" style="124"/>
    <col min="10529" max="10529" width="11" style="124" customWidth="1"/>
    <col min="10530" max="10752" width="9.140625" style="124"/>
    <col min="10753" max="10753" width="18.42578125" style="124" customWidth="1"/>
    <col min="10754" max="10754" width="10.7109375" style="124" bestFit="1" customWidth="1"/>
    <col min="10755" max="10755" width="10.85546875" style="124" bestFit="1" customWidth="1"/>
    <col min="10756" max="10761" width="9.85546875" style="124" bestFit="1" customWidth="1"/>
    <col min="10762" max="10762" width="12.42578125" style="124" bestFit="1" customWidth="1"/>
    <col min="10763" max="10763" width="11.5703125" style="124" bestFit="1" customWidth="1"/>
    <col min="10764" max="10764" width="11.85546875" style="124" bestFit="1" customWidth="1"/>
    <col min="10765" max="10765" width="11.7109375" style="124" bestFit="1" customWidth="1"/>
    <col min="10766" max="10766" width="9.28515625" style="124" bestFit="1" customWidth="1"/>
    <col min="10767" max="10784" width="9.140625" style="124"/>
    <col min="10785" max="10785" width="11" style="124" customWidth="1"/>
    <col min="10786" max="11008" width="9.140625" style="124"/>
    <col min="11009" max="11009" width="18.42578125" style="124" customWidth="1"/>
    <col min="11010" max="11010" width="10.7109375" style="124" bestFit="1" customWidth="1"/>
    <col min="11011" max="11011" width="10.85546875" style="124" bestFit="1" customWidth="1"/>
    <col min="11012" max="11017" width="9.85546875" style="124" bestFit="1" customWidth="1"/>
    <col min="11018" max="11018" width="12.42578125" style="124" bestFit="1" customWidth="1"/>
    <col min="11019" max="11019" width="11.5703125" style="124" bestFit="1" customWidth="1"/>
    <col min="11020" max="11020" width="11.85546875" style="124" bestFit="1" customWidth="1"/>
    <col min="11021" max="11021" width="11.7109375" style="124" bestFit="1" customWidth="1"/>
    <col min="11022" max="11022" width="9.28515625" style="124" bestFit="1" customWidth="1"/>
    <col min="11023" max="11040" width="9.140625" style="124"/>
    <col min="11041" max="11041" width="11" style="124" customWidth="1"/>
    <col min="11042" max="11264" width="9.140625" style="124"/>
    <col min="11265" max="11265" width="18.42578125" style="124" customWidth="1"/>
    <col min="11266" max="11266" width="10.7109375" style="124" bestFit="1" customWidth="1"/>
    <col min="11267" max="11267" width="10.85546875" style="124" bestFit="1" customWidth="1"/>
    <col min="11268" max="11273" width="9.85546875" style="124" bestFit="1" customWidth="1"/>
    <col min="11274" max="11274" width="12.42578125" style="124" bestFit="1" customWidth="1"/>
    <col min="11275" max="11275" width="11.5703125" style="124" bestFit="1" customWidth="1"/>
    <col min="11276" max="11276" width="11.85546875" style="124" bestFit="1" customWidth="1"/>
    <col min="11277" max="11277" width="11.7109375" style="124" bestFit="1" customWidth="1"/>
    <col min="11278" max="11278" width="9.28515625" style="124" bestFit="1" customWidth="1"/>
    <col min="11279" max="11296" width="9.140625" style="124"/>
    <col min="11297" max="11297" width="11" style="124" customWidth="1"/>
    <col min="11298" max="11520" width="9.140625" style="124"/>
    <col min="11521" max="11521" width="18.42578125" style="124" customWidth="1"/>
    <col min="11522" max="11522" width="10.7109375" style="124" bestFit="1" customWidth="1"/>
    <col min="11523" max="11523" width="10.85546875" style="124" bestFit="1" customWidth="1"/>
    <col min="11524" max="11529" width="9.85546875" style="124" bestFit="1" customWidth="1"/>
    <col min="11530" max="11530" width="12.42578125" style="124" bestFit="1" customWidth="1"/>
    <col min="11531" max="11531" width="11.5703125" style="124" bestFit="1" customWidth="1"/>
    <col min="11532" max="11532" width="11.85546875" style="124" bestFit="1" customWidth="1"/>
    <col min="11533" max="11533" width="11.7109375" style="124" bestFit="1" customWidth="1"/>
    <col min="11534" max="11534" width="9.28515625" style="124" bestFit="1" customWidth="1"/>
    <col min="11535" max="11552" width="9.140625" style="124"/>
    <col min="11553" max="11553" width="11" style="124" customWidth="1"/>
    <col min="11554" max="11776" width="9.140625" style="124"/>
    <col min="11777" max="11777" width="18.42578125" style="124" customWidth="1"/>
    <col min="11778" max="11778" width="10.7109375" style="124" bestFit="1" customWidth="1"/>
    <col min="11779" max="11779" width="10.85546875" style="124" bestFit="1" customWidth="1"/>
    <col min="11780" max="11785" width="9.85546875" style="124" bestFit="1" customWidth="1"/>
    <col min="11786" max="11786" width="12.42578125" style="124" bestFit="1" customWidth="1"/>
    <col min="11787" max="11787" width="11.5703125" style="124" bestFit="1" customWidth="1"/>
    <col min="11788" max="11788" width="11.85546875" style="124" bestFit="1" customWidth="1"/>
    <col min="11789" max="11789" width="11.7109375" style="124" bestFit="1" customWidth="1"/>
    <col min="11790" max="11790" width="9.28515625" style="124" bestFit="1" customWidth="1"/>
    <col min="11791" max="11808" width="9.140625" style="124"/>
    <col min="11809" max="11809" width="11" style="124" customWidth="1"/>
    <col min="11810" max="12032" width="9.140625" style="124"/>
    <col min="12033" max="12033" width="18.42578125" style="124" customWidth="1"/>
    <col min="12034" max="12034" width="10.7109375" style="124" bestFit="1" customWidth="1"/>
    <col min="12035" max="12035" width="10.85546875" style="124" bestFit="1" customWidth="1"/>
    <col min="12036" max="12041" width="9.85546875" style="124" bestFit="1" customWidth="1"/>
    <col min="12042" max="12042" width="12.42578125" style="124" bestFit="1" customWidth="1"/>
    <col min="12043" max="12043" width="11.5703125" style="124" bestFit="1" customWidth="1"/>
    <col min="12044" max="12044" width="11.85546875" style="124" bestFit="1" customWidth="1"/>
    <col min="12045" max="12045" width="11.7109375" style="124" bestFit="1" customWidth="1"/>
    <col min="12046" max="12046" width="9.28515625" style="124" bestFit="1" customWidth="1"/>
    <col min="12047" max="12064" width="9.140625" style="124"/>
    <col min="12065" max="12065" width="11" style="124" customWidth="1"/>
    <col min="12066" max="12288" width="9.140625" style="124"/>
    <col min="12289" max="12289" width="18.42578125" style="124" customWidth="1"/>
    <col min="12290" max="12290" width="10.7109375" style="124" bestFit="1" customWidth="1"/>
    <col min="12291" max="12291" width="10.85546875" style="124" bestFit="1" customWidth="1"/>
    <col min="12292" max="12297" width="9.85546875" style="124" bestFit="1" customWidth="1"/>
    <col min="12298" max="12298" width="12.42578125" style="124" bestFit="1" customWidth="1"/>
    <col min="12299" max="12299" width="11.5703125" style="124" bestFit="1" customWidth="1"/>
    <col min="12300" max="12300" width="11.85546875" style="124" bestFit="1" customWidth="1"/>
    <col min="12301" max="12301" width="11.7109375" style="124" bestFit="1" customWidth="1"/>
    <col min="12302" max="12302" width="9.28515625" style="124" bestFit="1" customWidth="1"/>
    <col min="12303" max="12320" width="9.140625" style="124"/>
    <col min="12321" max="12321" width="11" style="124" customWidth="1"/>
    <col min="12322" max="12544" width="9.140625" style="124"/>
    <col min="12545" max="12545" width="18.42578125" style="124" customWidth="1"/>
    <col min="12546" max="12546" width="10.7109375" style="124" bestFit="1" customWidth="1"/>
    <col min="12547" max="12547" width="10.85546875" style="124" bestFit="1" customWidth="1"/>
    <col min="12548" max="12553" width="9.85546875" style="124" bestFit="1" customWidth="1"/>
    <col min="12554" max="12554" width="12.42578125" style="124" bestFit="1" customWidth="1"/>
    <col min="12555" max="12555" width="11.5703125" style="124" bestFit="1" customWidth="1"/>
    <col min="12556" max="12556" width="11.85546875" style="124" bestFit="1" customWidth="1"/>
    <col min="12557" max="12557" width="11.7109375" style="124" bestFit="1" customWidth="1"/>
    <col min="12558" max="12558" width="9.28515625" style="124" bestFit="1" customWidth="1"/>
    <col min="12559" max="12576" width="9.140625" style="124"/>
    <col min="12577" max="12577" width="11" style="124" customWidth="1"/>
    <col min="12578" max="12800" width="9.140625" style="124"/>
    <col min="12801" max="12801" width="18.42578125" style="124" customWidth="1"/>
    <col min="12802" max="12802" width="10.7109375" style="124" bestFit="1" customWidth="1"/>
    <col min="12803" max="12803" width="10.85546875" style="124" bestFit="1" customWidth="1"/>
    <col min="12804" max="12809" width="9.85546875" style="124" bestFit="1" customWidth="1"/>
    <col min="12810" max="12810" width="12.42578125" style="124" bestFit="1" customWidth="1"/>
    <col min="12811" max="12811" width="11.5703125" style="124" bestFit="1" customWidth="1"/>
    <col min="12812" max="12812" width="11.85546875" style="124" bestFit="1" customWidth="1"/>
    <col min="12813" max="12813" width="11.7109375" style="124" bestFit="1" customWidth="1"/>
    <col min="12814" max="12814" width="9.28515625" style="124" bestFit="1" customWidth="1"/>
    <col min="12815" max="12832" width="9.140625" style="124"/>
    <col min="12833" max="12833" width="11" style="124" customWidth="1"/>
    <col min="12834" max="13056" width="9.140625" style="124"/>
    <col min="13057" max="13057" width="18.42578125" style="124" customWidth="1"/>
    <col min="13058" max="13058" width="10.7109375" style="124" bestFit="1" customWidth="1"/>
    <col min="13059" max="13059" width="10.85546875" style="124" bestFit="1" customWidth="1"/>
    <col min="13060" max="13065" width="9.85546875" style="124" bestFit="1" customWidth="1"/>
    <col min="13066" max="13066" width="12.42578125" style="124" bestFit="1" customWidth="1"/>
    <col min="13067" max="13067" width="11.5703125" style="124" bestFit="1" customWidth="1"/>
    <col min="13068" max="13068" width="11.85546875" style="124" bestFit="1" customWidth="1"/>
    <col min="13069" max="13069" width="11.7109375" style="124" bestFit="1" customWidth="1"/>
    <col min="13070" max="13070" width="9.28515625" style="124" bestFit="1" customWidth="1"/>
    <col min="13071" max="13088" width="9.140625" style="124"/>
    <col min="13089" max="13089" width="11" style="124" customWidth="1"/>
    <col min="13090" max="13312" width="9.140625" style="124"/>
    <col min="13313" max="13313" width="18.42578125" style="124" customWidth="1"/>
    <col min="13314" max="13314" width="10.7109375" style="124" bestFit="1" customWidth="1"/>
    <col min="13315" max="13315" width="10.85546875" style="124" bestFit="1" customWidth="1"/>
    <col min="13316" max="13321" width="9.85546875" style="124" bestFit="1" customWidth="1"/>
    <col min="13322" max="13322" width="12.42578125" style="124" bestFit="1" customWidth="1"/>
    <col min="13323" max="13323" width="11.5703125" style="124" bestFit="1" customWidth="1"/>
    <col min="13324" max="13324" width="11.85546875" style="124" bestFit="1" customWidth="1"/>
    <col min="13325" max="13325" width="11.7109375" style="124" bestFit="1" customWidth="1"/>
    <col min="13326" max="13326" width="9.28515625" style="124" bestFit="1" customWidth="1"/>
    <col min="13327" max="13344" width="9.140625" style="124"/>
    <col min="13345" max="13345" width="11" style="124" customWidth="1"/>
    <col min="13346" max="13568" width="9.140625" style="124"/>
    <col min="13569" max="13569" width="18.42578125" style="124" customWidth="1"/>
    <col min="13570" max="13570" width="10.7109375" style="124" bestFit="1" customWidth="1"/>
    <col min="13571" max="13571" width="10.85546875" style="124" bestFit="1" customWidth="1"/>
    <col min="13572" max="13577" width="9.85546875" style="124" bestFit="1" customWidth="1"/>
    <col min="13578" max="13578" width="12.42578125" style="124" bestFit="1" customWidth="1"/>
    <col min="13579" max="13579" width="11.5703125" style="124" bestFit="1" customWidth="1"/>
    <col min="13580" max="13580" width="11.85546875" style="124" bestFit="1" customWidth="1"/>
    <col min="13581" max="13581" width="11.7109375" style="124" bestFit="1" customWidth="1"/>
    <col min="13582" max="13582" width="9.28515625" style="124" bestFit="1" customWidth="1"/>
    <col min="13583" max="13600" width="9.140625" style="124"/>
    <col min="13601" max="13601" width="11" style="124" customWidth="1"/>
    <col min="13602" max="13824" width="9.140625" style="124"/>
    <col min="13825" max="13825" width="18.42578125" style="124" customWidth="1"/>
    <col min="13826" max="13826" width="10.7109375" style="124" bestFit="1" customWidth="1"/>
    <col min="13827" max="13827" width="10.85546875" style="124" bestFit="1" customWidth="1"/>
    <col min="13828" max="13833" width="9.85546875" style="124" bestFit="1" customWidth="1"/>
    <col min="13834" max="13834" width="12.42578125" style="124" bestFit="1" customWidth="1"/>
    <col min="13835" max="13835" width="11.5703125" style="124" bestFit="1" customWidth="1"/>
    <col min="13836" max="13836" width="11.85546875" style="124" bestFit="1" customWidth="1"/>
    <col min="13837" max="13837" width="11.7109375" style="124" bestFit="1" customWidth="1"/>
    <col min="13838" max="13838" width="9.28515625" style="124" bestFit="1" customWidth="1"/>
    <col min="13839" max="13856" width="9.140625" style="124"/>
    <col min="13857" max="13857" width="11" style="124" customWidth="1"/>
    <col min="13858" max="14080" width="9.140625" style="124"/>
    <col min="14081" max="14081" width="18.42578125" style="124" customWidth="1"/>
    <col min="14082" max="14082" width="10.7109375" style="124" bestFit="1" customWidth="1"/>
    <col min="14083" max="14083" width="10.85546875" style="124" bestFit="1" customWidth="1"/>
    <col min="14084" max="14089" width="9.85546875" style="124" bestFit="1" customWidth="1"/>
    <col min="14090" max="14090" width="12.42578125" style="124" bestFit="1" customWidth="1"/>
    <col min="14091" max="14091" width="11.5703125" style="124" bestFit="1" customWidth="1"/>
    <col min="14092" max="14092" width="11.85546875" style="124" bestFit="1" customWidth="1"/>
    <col min="14093" max="14093" width="11.7109375" style="124" bestFit="1" customWidth="1"/>
    <col min="14094" max="14094" width="9.28515625" style="124" bestFit="1" customWidth="1"/>
    <col min="14095" max="14112" width="9.140625" style="124"/>
    <col min="14113" max="14113" width="11" style="124" customWidth="1"/>
    <col min="14114" max="14336" width="9.140625" style="124"/>
    <col min="14337" max="14337" width="18.42578125" style="124" customWidth="1"/>
    <col min="14338" max="14338" width="10.7109375" style="124" bestFit="1" customWidth="1"/>
    <col min="14339" max="14339" width="10.85546875" style="124" bestFit="1" customWidth="1"/>
    <col min="14340" max="14345" width="9.85546875" style="124" bestFit="1" customWidth="1"/>
    <col min="14346" max="14346" width="12.42578125" style="124" bestFit="1" customWidth="1"/>
    <col min="14347" max="14347" width="11.5703125" style="124" bestFit="1" customWidth="1"/>
    <col min="14348" max="14348" width="11.85546875" style="124" bestFit="1" customWidth="1"/>
    <col min="14349" max="14349" width="11.7109375" style="124" bestFit="1" customWidth="1"/>
    <col min="14350" max="14350" width="9.28515625" style="124" bestFit="1" customWidth="1"/>
    <col min="14351" max="14368" width="9.140625" style="124"/>
    <col min="14369" max="14369" width="11" style="124" customWidth="1"/>
    <col min="14370" max="14592" width="9.140625" style="124"/>
    <col min="14593" max="14593" width="18.42578125" style="124" customWidth="1"/>
    <col min="14594" max="14594" width="10.7109375" style="124" bestFit="1" customWidth="1"/>
    <col min="14595" max="14595" width="10.85546875" style="124" bestFit="1" customWidth="1"/>
    <col min="14596" max="14601" width="9.85546875" style="124" bestFit="1" customWidth="1"/>
    <col min="14602" max="14602" width="12.42578125" style="124" bestFit="1" customWidth="1"/>
    <col min="14603" max="14603" width="11.5703125" style="124" bestFit="1" customWidth="1"/>
    <col min="14604" max="14604" width="11.85546875" style="124" bestFit="1" customWidth="1"/>
    <col min="14605" max="14605" width="11.7109375" style="124" bestFit="1" customWidth="1"/>
    <col min="14606" max="14606" width="9.28515625" style="124" bestFit="1" customWidth="1"/>
    <col min="14607" max="14624" width="9.140625" style="124"/>
    <col min="14625" max="14625" width="11" style="124" customWidth="1"/>
    <col min="14626" max="14848" width="9.140625" style="124"/>
    <col min="14849" max="14849" width="18.42578125" style="124" customWidth="1"/>
    <col min="14850" max="14850" width="10.7109375" style="124" bestFit="1" customWidth="1"/>
    <col min="14851" max="14851" width="10.85546875" style="124" bestFit="1" customWidth="1"/>
    <col min="14852" max="14857" width="9.85546875" style="124" bestFit="1" customWidth="1"/>
    <col min="14858" max="14858" width="12.42578125" style="124" bestFit="1" customWidth="1"/>
    <col min="14859" max="14859" width="11.5703125" style="124" bestFit="1" customWidth="1"/>
    <col min="14860" max="14860" width="11.85546875" style="124" bestFit="1" customWidth="1"/>
    <col min="14861" max="14861" width="11.7109375" style="124" bestFit="1" customWidth="1"/>
    <col min="14862" max="14862" width="9.28515625" style="124" bestFit="1" customWidth="1"/>
    <col min="14863" max="14880" width="9.140625" style="124"/>
    <col min="14881" max="14881" width="11" style="124" customWidth="1"/>
    <col min="14882" max="15104" width="9.140625" style="124"/>
    <col min="15105" max="15105" width="18.42578125" style="124" customWidth="1"/>
    <col min="15106" max="15106" width="10.7109375" style="124" bestFit="1" customWidth="1"/>
    <col min="15107" max="15107" width="10.85546875" style="124" bestFit="1" customWidth="1"/>
    <col min="15108" max="15113" width="9.85546875" style="124" bestFit="1" customWidth="1"/>
    <col min="15114" max="15114" width="12.42578125" style="124" bestFit="1" customWidth="1"/>
    <col min="15115" max="15115" width="11.5703125" style="124" bestFit="1" customWidth="1"/>
    <col min="15116" max="15116" width="11.85546875" style="124" bestFit="1" customWidth="1"/>
    <col min="15117" max="15117" width="11.7109375" style="124" bestFit="1" customWidth="1"/>
    <col min="15118" max="15118" width="9.28515625" style="124" bestFit="1" customWidth="1"/>
    <col min="15119" max="15136" width="9.140625" style="124"/>
    <col min="15137" max="15137" width="11" style="124" customWidth="1"/>
    <col min="15138" max="15360" width="9.140625" style="124"/>
    <col min="15361" max="15361" width="18.42578125" style="124" customWidth="1"/>
    <col min="15362" max="15362" width="10.7109375" style="124" bestFit="1" customWidth="1"/>
    <col min="15363" max="15363" width="10.85546875" style="124" bestFit="1" customWidth="1"/>
    <col min="15364" max="15369" width="9.85546875" style="124" bestFit="1" customWidth="1"/>
    <col min="15370" max="15370" width="12.42578125" style="124" bestFit="1" customWidth="1"/>
    <col min="15371" max="15371" width="11.5703125" style="124" bestFit="1" customWidth="1"/>
    <col min="15372" max="15372" width="11.85546875" style="124" bestFit="1" customWidth="1"/>
    <col min="15373" max="15373" width="11.7109375" style="124" bestFit="1" customWidth="1"/>
    <col min="15374" max="15374" width="9.28515625" style="124" bestFit="1" customWidth="1"/>
    <col min="15375" max="15392" width="9.140625" style="124"/>
    <col min="15393" max="15393" width="11" style="124" customWidth="1"/>
    <col min="15394" max="15616" width="9.140625" style="124"/>
    <col min="15617" max="15617" width="18.42578125" style="124" customWidth="1"/>
    <col min="15618" max="15618" width="10.7109375" style="124" bestFit="1" customWidth="1"/>
    <col min="15619" max="15619" width="10.85546875" style="124" bestFit="1" customWidth="1"/>
    <col min="15620" max="15625" width="9.85546875" style="124" bestFit="1" customWidth="1"/>
    <col min="15626" max="15626" width="12.42578125" style="124" bestFit="1" customWidth="1"/>
    <col min="15627" max="15627" width="11.5703125" style="124" bestFit="1" customWidth="1"/>
    <col min="15628" max="15628" width="11.85546875" style="124" bestFit="1" customWidth="1"/>
    <col min="15629" max="15629" width="11.7109375" style="124" bestFit="1" customWidth="1"/>
    <col min="15630" max="15630" width="9.28515625" style="124" bestFit="1" customWidth="1"/>
    <col min="15631" max="15648" width="9.140625" style="124"/>
    <col min="15649" max="15649" width="11" style="124" customWidth="1"/>
    <col min="15650" max="15872" width="9.140625" style="124"/>
    <col min="15873" max="15873" width="18.42578125" style="124" customWidth="1"/>
    <col min="15874" max="15874" width="10.7109375" style="124" bestFit="1" customWidth="1"/>
    <col min="15875" max="15875" width="10.85546875" style="124" bestFit="1" customWidth="1"/>
    <col min="15876" max="15881" width="9.85546875" style="124" bestFit="1" customWidth="1"/>
    <col min="15882" max="15882" width="12.42578125" style="124" bestFit="1" customWidth="1"/>
    <col min="15883" max="15883" width="11.5703125" style="124" bestFit="1" customWidth="1"/>
    <col min="15884" max="15884" width="11.85546875" style="124" bestFit="1" customWidth="1"/>
    <col min="15885" max="15885" width="11.7109375" style="124" bestFit="1" customWidth="1"/>
    <col min="15886" max="15886" width="9.28515625" style="124" bestFit="1" customWidth="1"/>
    <col min="15887" max="15904" width="9.140625" style="124"/>
    <col min="15905" max="15905" width="11" style="124" customWidth="1"/>
    <col min="15906" max="16128" width="9.140625" style="124"/>
    <col min="16129" max="16129" width="18.42578125" style="124" customWidth="1"/>
    <col min="16130" max="16130" width="10.7109375" style="124" bestFit="1" customWidth="1"/>
    <col min="16131" max="16131" width="10.85546875" style="124" bestFit="1" customWidth="1"/>
    <col min="16132" max="16137" width="9.85546875" style="124" bestFit="1" customWidth="1"/>
    <col min="16138" max="16138" width="12.42578125" style="124" bestFit="1" customWidth="1"/>
    <col min="16139" max="16139" width="11.5703125" style="124" bestFit="1" customWidth="1"/>
    <col min="16140" max="16140" width="11.85546875" style="124" bestFit="1" customWidth="1"/>
    <col min="16141" max="16141" width="11.7109375" style="124" bestFit="1" customWidth="1"/>
    <col min="16142" max="16142" width="9.28515625" style="124" bestFit="1" customWidth="1"/>
    <col min="16143" max="16160" width="9.140625" style="124"/>
    <col min="16161" max="16161" width="11" style="124" customWidth="1"/>
    <col min="16162" max="16384" width="9.140625" style="124"/>
  </cols>
  <sheetData>
    <row r="1" spans="1:13" s="848" customFormat="1" ht="18" customHeight="1">
      <c r="A1" s="831" t="s">
        <v>995</v>
      </c>
      <c r="B1" s="831"/>
      <c r="C1" s="831"/>
      <c r="D1" s="831"/>
      <c r="E1" s="831"/>
      <c r="F1" s="831"/>
      <c r="G1" s="831"/>
      <c r="H1" s="831"/>
      <c r="I1" s="831"/>
      <c r="J1" s="831"/>
      <c r="K1" s="831"/>
      <c r="L1" s="831"/>
      <c r="M1" s="831"/>
    </row>
    <row r="2" spans="1:13" ht="15.95" customHeight="1" thickBot="1">
      <c r="A2" s="838" t="s">
        <v>301</v>
      </c>
      <c r="B2" s="839" t="s">
        <v>302</v>
      </c>
      <c r="C2" s="839" t="s">
        <v>303</v>
      </c>
      <c r="D2" s="839" t="s">
        <v>3</v>
      </c>
      <c r="E2" s="839" t="s">
        <v>304</v>
      </c>
      <c r="F2" s="839" t="s">
        <v>305</v>
      </c>
      <c r="G2" s="839" t="s">
        <v>4</v>
      </c>
      <c r="H2" s="839" t="s">
        <v>306</v>
      </c>
      <c r="I2" s="839" t="s">
        <v>307</v>
      </c>
      <c r="J2" s="839" t="s">
        <v>5</v>
      </c>
      <c r="K2" s="839" t="s">
        <v>308</v>
      </c>
      <c r="L2" s="839" t="s">
        <v>309</v>
      </c>
      <c r="M2" s="839" t="s">
        <v>7</v>
      </c>
    </row>
    <row r="3" spans="1:13" ht="15.95" customHeight="1">
      <c r="A3" s="840">
        <v>1985</v>
      </c>
      <c r="B3" s="842">
        <v>111.3</v>
      </c>
      <c r="C3" s="842">
        <v>112.2</v>
      </c>
      <c r="D3" s="842">
        <v>113.4</v>
      </c>
      <c r="E3" s="842">
        <v>115.6</v>
      </c>
      <c r="F3" s="842">
        <v>116.5</v>
      </c>
      <c r="G3" s="842">
        <v>116.3</v>
      </c>
      <c r="H3" s="842">
        <v>117.2</v>
      </c>
      <c r="I3" s="842">
        <v>117</v>
      </c>
      <c r="J3" s="842">
        <v>116.9</v>
      </c>
      <c r="K3" s="842">
        <v>119.1</v>
      </c>
      <c r="L3" s="842">
        <v>124.6</v>
      </c>
      <c r="M3" s="842">
        <v>127.3</v>
      </c>
    </row>
    <row r="4" spans="1:13" ht="15.95" customHeight="1">
      <c r="A4" s="840">
        <v>1986</v>
      </c>
      <c r="B4" s="842">
        <v>134.6</v>
      </c>
      <c r="C4" s="842">
        <v>139.69999999999999</v>
      </c>
      <c r="D4" s="842">
        <v>140.80000000000001</v>
      </c>
      <c r="E4" s="842">
        <v>146.19999999999999</v>
      </c>
      <c r="F4" s="842">
        <v>144.19999999999999</v>
      </c>
      <c r="G4" s="842">
        <v>147.4</v>
      </c>
      <c r="H4" s="842">
        <v>150.9</v>
      </c>
      <c r="I4" s="842">
        <v>151</v>
      </c>
      <c r="J4" s="842">
        <v>155</v>
      </c>
      <c r="K4" s="842">
        <v>160.9</v>
      </c>
      <c r="L4" s="842">
        <v>163.30000000000001</v>
      </c>
      <c r="M4" s="842">
        <v>163.80000000000001</v>
      </c>
    </row>
    <row r="5" spans="1:13" ht="15.95" customHeight="1">
      <c r="A5" s="840">
        <v>1987</v>
      </c>
      <c r="B5" s="842">
        <v>166.9</v>
      </c>
      <c r="C5" s="842">
        <v>166.2</v>
      </c>
      <c r="D5" s="842">
        <v>161.69999999999999</v>
      </c>
      <c r="E5" s="842">
        <v>157.5</v>
      </c>
      <c r="F5" s="842">
        <v>154.19999999999999</v>
      </c>
      <c r="G5" s="842">
        <v>196.1</v>
      </c>
      <c r="H5" s="842">
        <v>193.4</v>
      </c>
      <c r="I5" s="842">
        <v>193</v>
      </c>
      <c r="J5" s="842">
        <v>194.9</v>
      </c>
      <c r="K5" s="842">
        <v>154.80000000000001</v>
      </c>
      <c r="L5" s="842">
        <v>193.4</v>
      </c>
      <c r="M5" s="842">
        <v>190.9</v>
      </c>
    </row>
    <row r="6" spans="1:13" ht="15.95" customHeight="1">
      <c r="A6" s="840">
        <v>1988</v>
      </c>
      <c r="B6" s="842">
        <v>190.8</v>
      </c>
      <c r="C6" s="842">
        <v>191.4</v>
      </c>
      <c r="D6" s="842">
        <v>195.5</v>
      </c>
      <c r="E6" s="842">
        <v>200.1</v>
      </c>
      <c r="F6" s="842">
        <v>199.2</v>
      </c>
      <c r="G6" s="842">
        <v>206</v>
      </c>
      <c r="H6" s="842">
        <v>211.5</v>
      </c>
      <c r="I6" s="842">
        <v>217.6</v>
      </c>
      <c r="J6" s="842">
        <v>224.1</v>
      </c>
      <c r="K6" s="842">
        <v>228.5</v>
      </c>
      <c r="L6" s="842">
        <v>231.4</v>
      </c>
      <c r="M6" s="842">
        <v>233.6</v>
      </c>
    </row>
    <row r="7" spans="1:13" ht="15.95" customHeight="1">
      <c r="A7" s="840">
        <v>1989</v>
      </c>
      <c r="B7" s="842">
        <v>239.7251</v>
      </c>
      <c r="C7" s="842">
        <v>251</v>
      </c>
      <c r="D7" s="842">
        <v>256.89999999999998</v>
      </c>
      <c r="E7" s="842">
        <v>257.5</v>
      </c>
      <c r="F7" s="842">
        <v>257.10000000000002</v>
      </c>
      <c r="G7" s="842">
        <v>259.2</v>
      </c>
      <c r="H7" s="842">
        <v>269.2</v>
      </c>
      <c r="I7" s="842">
        <v>281</v>
      </c>
      <c r="J7" s="842">
        <v>279.89999999999998</v>
      </c>
      <c r="K7" s="842">
        <v>298.39999999999998</v>
      </c>
      <c r="L7" s="842">
        <v>311.2</v>
      </c>
      <c r="M7" s="842">
        <v>325.3</v>
      </c>
    </row>
    <row r="8" spans="1:13" ht="15.95" customHeight="1">
      <c r="A8" s="840">
        <v>1990</v>
      </c>
      <c r="B8" s="842">
        <v>343</v>
      </c>
      <c r="C8" s="842">
        <v>349.3</v>
      </c>
      <c r="D8" s="842">
        <v>356</v>
      </c>
      <c r="E8" s="842">
        <v>362</v>
      </c>
      <c r="F8" s="842">
        <v>382.3</v>
      </c>
      <c r="G8" s="842">
        <v>417.4</v>
      </c>
      <c r="H8" s="842">
        <v>445.4</v>
      </c>
      <c r="I8" s="842">
        <v>463.6</v>
      </c>
      <c r="J8" s="842">
        <v>468.2</v>
      </c>
      <c r="K8" s="842">
        <v>480.3</v>
      </c>
      <c r="L8" s="842">
        <v>502.6</v>
      </c>
      <c r="M8" s="842">
        <v>513.79999999999995</v>
      </c>
    </row>
    <row r="9" spans="1:13" ht="15.95" customHeight="1">
      <c r="A9" s="840">
        <v>1991</v>
      </c>
      <c r="B9" s="842">
        <v>528.70000000000005</v>
      </c>
      <c r="C9" s="842">
        <v>557</v>
      </c>
      <c r="D9" s="842">
        <v>601</v>
      </c>
      <c r="E9" s="842">
        <v>625</v>
      </c>
      <c r="F9" s="842">
        <v>649</v>
      </c>
      <c r="G9" s="842">
        <v>651.79999999999995</v>
      </c>
      <c r="H9" s="842">
        <v>688</v>
      </c>
      <c r="I9" s="842">
        <v>712.1</v>
      </c>
      <c r="J9" s="842">
        <v>737.3</v>
      </c>
      <c r="K9" s="842">
        <v>757.5</v>
      </c>
      <c r="L9" s="842">
        <v>769</v>
      </c>
      <c r="M9" s="842">
        <v>783</v>
      </c>
    </row>
    <row r="10" spans="1:13" ht="15.95" customHeight="1">
      <c r="A10" s="840">
        <v>1992</v>
      </c>
      <c r="B10" s="842">
        <v>794</v>
      </c>
      <c r="C10" s="842">
        <v>810.7</v>
      </c>
      <c r="D10" s="842">
        <v>839.1</v>
      </c>
      <c r="E10" s="842">
        <v>844</v>
      </c>
      <c r="F10" s="842">
        <v>860.5</v>
      </c>
      <c r="G10" s="842">
        <v>870.8</v>
      </c>
      <c r="H10" s="842">
        <v>879.7</v>
      </c>
      <c r="I10" s="842">
        <v>969.3</v>
      </c>
      <c r="J10" s="842">
        <v>1022</v>
      </c>
      <c r="K10" s="842">
        <v>1076.5</v>
      </c>
      <c r="L10" s="842">
        <v>1098</v>
      </c>
      <c r="M10" s="842">
        <v>1107.5999999999999</v>
      </c>
    </row>
    <row r="11" spans="1:13" ht="15.95" customHeight="1">
      <c r="A11" s="840">
        <v>1993</v>
      </c>
      <c r="B11" s="842">
        <v>1113.4000000000001</v>
      </c>
      <c r="C11" s="842">
        <v>1119.9000000000001</v>
      </c>
      <c r="D11" s="842">
        <v>1130.5</v>
      </c>
      <c r="E11" s="842">
        <v>1147.3</v>
      </c>
      <c r="F11" s="842">
        <v>1186.9000000000001</v>
      </c>
      <c r="G11" s="842">
        <v>1187.5</v>
      </c>
      <c r="H11" s="842">
        <v>1180.8</v>
      </c>
      <c r="I11" s="842">
        <v>1195.5</v>
      </c>
      <c r="J11" s="842">
        <v>1217.3</v>
      </c>
      <c r="K11" s="842">
        <v>1310.9</v>
      </c>
      <c r="L11" s="842">
        <v>1414.5</v>
      </c>
      <c r="M11" s="842">
        <v>1543.8</v>
      </c>
    </row>
    <row r="12" spans="1:13" ht="15.95" customHeight="1">
      <c r="A12" s="840">
        <v>1994</v>
      </c>
      <c r="B12" s="842">
        <v>1666.3</v>
      </c>
      <c r="C12" s="842">
        <v>1715.3</v>
      </c>
      <c r="D12" s="842">
        <v>1792.8</v>
      </c>
      <c r="E12" s="842">
        <v>1845.6</v>
      </c>
      <c r="F12" s="842">
        <v>1875.5</v>
      </c>
      <c r="G12" s="842">
        <v>1919.1</v>
      </c>
      <c r="H12" s="842">
        <v>1926.3</v>
      </c>
      <c r="I12" s="842">
        <v>1914.1</v>
      </c>
      <c r="J12" s="842">
        <v>1956</v>
      </c>
      <c r="K12" s="842">
        <v>2023.4</v>
      </c>
      <c r="L12" s="842">
        <v>2119.3000000000002</v>
      </c>
      <c r="M12" s="842">
        <v>2205</v>
      </c>
    </row>
    <row r="13" spans="1:13" ht="15.95" customHeight="1">
      <c r="A13" s="840">
        <v>1995</v>
      </c>
      <c r="B13" s="842">
        <v>2285.3000000000002</v>
      </c>
      <c r="C13" s="842">
        <v>2379.8000000000002</v>
      </c>
      <c r="D13" s="842">
        <v>2551.1</v>
      </c>
      <c r="E13" s="842">
        <v>2785.5</v>
      </c>
      <c r="F13" s="842">
        <v>3100.8</v>
      </c>
      <c r="G13" s="842">
        <v>3586.5</v>
      </c>
      <c r="H13" s="842">
        <v>4314.3</v>
      </c>
      <c r="I13" s="842">
        <v>4664.6000000000004</v>
      </c>
      <c r="J13" s="842">
        <v>4858.1000000000004</v>
      </c>
      <c r="K13" s="842">
        <v>5068</v>
      </c>
      <c r="L13" s="842">
        <v>5095.2</v>
      </c>
      <c r="M13" s="842">
        <v>5092.2</v>
      </c>
    </row>
    <row r="14" spans="1:13" ht="15.95" customHeight="1">
      <c r="A14" s="840">
        <v>1996</v>
      </c>
      <c r="B14" s="842">
        <v>5135.1000000000004</v>
      </c>
      <c r="C14" s="842">
        <v>5180.3999999999996</v>
      </c>
      <c r="D14" s="842">
        <v>5266.2</v>
      </c>
      <c r="E14" s="842">
        <v>5412.4</v>
      </c>
      <c r="F14" s="842">
        <v>5704.1</v>
      </c>
      <c r="G14" s="842">
        <v>5798.7</v>
      </c>
      <c r="H14" s="842">
        <v>5919.4</v>
      </c>
      <c r="I14" s="842">
        <v>6141</v>
      </c>
      <c r="J14" s="842">
        <v>6501.9</v>
      </c>
      <c r="K14" s="842">
        <v>6634.8</v>
      </c>
      <c r="L14" s="842">
        <v>6775.6</v>
      </c>
      <c r="M14" s="842">
        <v>6992.1</v>
      </c>
    </row>
    <row r="15" spans="1:13" ht="15.95" customHeight="1">
      <c r="A15" s="840">
        <v>1997</v>
      </c>
      <c r="B15" s="842">
        <v>7268.3</v>
      </c>
      <c r="C15" s="842">
        <v>7699.3</v>
      </c>
      <c r="D15" s="842">
        <v>8561.4</v>
      </c>
      <c r="E15" s="842">
        <v>8729.7999999999993</v>
      </c>
      <c r="F15" s="842">
        <v>8592.2999999999993</v>
      </c>
      <c r="G15" s="842">
        <v>8459.2999999999993</v>
      </c>
      <c r="H15" s="842">
        <v>8148.8</v>
      </c>
      <c r="I15" s="842">
        <v>7682</v>
      </c>
      <c r="J15" s="842">
        <v>7130.8</v>
      </c>
      <c r="K15" s="842">
        <v>6554.8</v>
      </c>
      <c r="L15" s="842">
        <v>6395.8</v>
      </c>
      <c r="M15" s="842">
        <v>6440.5</v>
      </c>
    </row>
    <row r="16" spans="1:13" ht="15.95" customHeight="1">
      <c r="A16" s="840">
        <v>1998</v>
      </c>
      <c r="B16" s="842">
        <v>6435.6</v>
      </c>
      <c r="C16" s="842">
        <v>6426.2</v>
      </c>
      <c r="D16" s="842">
        <v>6298.5</v>
      </c>
      <c r="E16" s="842">
        <v>6113.9</v>
      </c>
      <c r="F16" s="842">
        <v>6033.9</v>
      </c>
      <c r="G16" s="842">
        <v>5892.1</v>
      </c>
      <c r="H16" s="842">
        <v>5817</v>
      </c>
      <c r="I16" s="842">
        <v>5795.7</v>
      </c>
      <c r="J16" s="842">
        <v>5697.7</v>
      </c>
      <c r="K16" s="842">
        <v>5671</v>
      </c>
      <c r="L16" s="842">
        <v>5688.2</v>
      </c>
      <c r="M16" s="842">
        <v>5672.7</v>
      </c>
    </row>
    <row r="17" spans="1:13" ht="15.95" customHeight="1">
      <c r="A17" s="840">
        <v>1999</v>
      </c>
      <c r="B17" s="842">
        <v>5494.8</v>
      </c>
      <c r="C17" s="842">
        <v>5376.5</v>
      </c>
      <c r="D17" s="842">
        <v>5456.2</v>
      </c>
      <c r="E17" s="842">
        <v>5315.7</v>
      </c>
      <c r="F17" s="842">
        <v>5315.7</v>
      </c>
      <c r="G17" s="842">
        <v>5977.9</v>
      </c>
      <c r="H17" s="842">
        <v>4964.3999999999996</v>
      </c>
      <c r="I17" s="842">
        <v>4946.2</v>
      </c>
      <c r="J17" s="842">
        <v>4890.8</v>
      </c>
      <c r="K17" s="842">
        <v>5032.5</v>
      </c>
      <c r="L17" s="842">
        <v>5133.2</v>
      </c>
      <c r="M17" s="842">
        <v>5266.4</v>
      </c>
    </row>
    <row r="18" spans="1:13" ht="15.95" customHeight="1">
      <c r="A18" s="840">
        <v>2000</v>
      </c>
      <c r="B18" s="842">
        <v>5752.9</v>
      </c>
      <c r="C18" s="842">
        <v>5955.7</v>
      </c>
      <c r="D18" s="842">
        <v>5966.2</v>
      </c>
      <c r="E18" s="842">
        <v>5892.8</v>
      </c>
      <c r="F18" s="842">
        <v>6095.4</v>
      </c>
      <c r="G18" s="842">
        <v>6466.7</v>
      </c>
      <c r="H18" s="842">
        <v>6900.7</v>
      </c>
      <c r="I18" s="842">
        <v>7394.1</v>
      </c>
      <c r="J18" s="842">
        <v>7298.9</v>
      </c>
      <c r="K18" s="842">
        <v>7415.3</v>
      </c>
      <c r="L18" s="842">
        <v>7164.4</v>
      </c>
      <c r="M18" s="842">
        <v>8111</v>
      </c>
    </row>
    <row r="19" spans="1:13" ht="15.95" customHeight="1">
      <c r="A19" s="840">
        <v>2001</v>
      </c>
      <c r="B19" s="842">
        <v>8794.2000000000007</v>
      </c>
      <c r="C19" s="842">
        <v>9180.5</v>
      </c>
      <c r="D19" s="842">
        <v>9159.7999999999993</v>
      </c>
      <c r="E19" s="842">
        <v>9591.6</v>
      </c>
      <c r="F19" s="842">
        <v>10153.799999999999</v>
      </c>
      <c r="G19" s="842">
        <v>10937.3</v>
      </c>
      <c r="H19" s="842">
        <v>10576.4</v>
      </c>
      <c r="I19" s="842">
        <v>10329</v>
      </c>
      <c r="J19" s="842">
        <v>10274.200000000001</v>
      </c>
      <c r="K19" s="842">
        <v>11091.4</v>
      </c>
      <c r="L19" s="842">
        <v>11169.6</v>
      </c>
      <c r="M19" s="842">
        <v>10963.1</v>
      </c>
    </row>
    <row r="20" spans="1:13" ht="15.95" customHeight="1">
      <c r="A20" s="840">
        <v>2002</v>
      </c>
      <c r="B20" s="842">
        <v>10650</v>
      </c>
      <c r="C20" s="842">
        <v>10581.9</v>
      </c>
      <c r="D20" s="842">
        <v>11214.4</v>
      </c>
      <c r="E20" s="842">
        <v>11399.1</v>
      </c>
      <c r="F20" s="842">
        <v>11486.7</v>
      </c>
      <c r="G20" s="842">
        <v>12440.7</v>
      </c>
      <c r="H20" s="842">
        <v>12458.2</v>
      </c>
      <c r="I20" s="842">
        <v>12327.9</v>
      </c>
      <c r="J20" s="842">
        <v>11811.6</v>
      </c>
      <c r="K20" s="842">
        <v>11451.5</v>
      </c>
      <c r="L20" s="842">
        <v>11622.7</v>
      </c>
      <c r="M20" s="842">
        <v>12137.7</v>
      </c>
    </row>
    <row r="21" spans="1:13" ht="15.95" customHeight="1">
      <c r="A21" s="840">
        <v>2003</v>
      </c>
      <c r="B21" s="842">
        <v>13298.8</v>
      </c>
      <c r="C21" s="842">
        <v>13668.8</v>
      </c>
      <c r="D21" s="842">
        <v>13531.1</v>
      </c>
      <c r="E21" s="842">
        <v>13488</v>
      </c>
      <c r="F21" s="842">
        <v>14086.3</v>
      </c>
      <c r="G21" s="842">
        <v>14565.5</v>
      </c>
      <c r="H21" s="842">
        <v>13962</v>
      </c>
      <c r="I21" s="842">
        <v>15426</v>
      </c>
      <c r="J21" s="842">
        <v>16500.5</v>
      </c>
      <c r="K21" s="842">
        <v>18743.5</v>
      </c>
      <c r="L21" s="842">
        <v>19319.3</v>
      </c>
      <c r="M21" s="842">
        <v>20128.939999999999</v>
      </c>
    </row>
    <row r="22" spans="1:13" ht="15.95" customHeight="1">
      <c r="A22" s="840">
        <v>2004</v>
      </c>
      <c r="B22" s="842">
        <v>22712.880000000001</v>
      </c>
      <c r="C22" s="842">
        <v>24797.43</v>
      </c>
      <c r="D22" s="842">
        <v>22896.400000000001</v>
      </c>
      <c r="E22" s="842">
        <v>25793</v>
      </c>
      <c r="F22" s="842">
        <v>27730.799999999999</v>
      </c>
      <c r="G22" s="842">
        <v>28887.4</v>
      </c>
      <c r="H22" s="842">
        <v>27062.1</v>
      </c>
      <c r="I22" s="842">
        <v>23774.3</v>
      </c>
      <c r="J22" s="842">
        <v>22739.7</v>
      </c>
      <c r="K22" s="842">
        <v>23354.799999999999</v>
      </c>
      <c r="L22" s="842">
        <v>23270.5</v>
      </c>
      <c r="M22" s="842">
        <v>23844.5</v>
      </c>
    </row>
    <row r="23" spans="1:13" ht="15.95" customHeight="1">
      <c r="A23" s="840">
        <v>2005</v>
      </c>
      <c r="B23" s="842">
        <v>23078.3</v>
      </c>
      <c r="C23" s="842">
        <v>21953.5</v>
      </c>
      <c r="D23" s="842">
        <v>20682.400000000001</v>
      </c>
      <c r="E23" s="842">
        <v>21961.7</v>
      </c>
      <c r="F23" s="842">
        <v>21482.1</v>
      </c>
      <c r="G23" s="842">
        <v>21564.799999999999</v>
      </c>
      <c r="H23" s="842">
        <v>21911</v>
      </c>
      <c r="I23" s="842">
        <v>22935.4</v>
      </c>
      <c r="J23" s="842">
        <v>24635.9</v>
      </c>
      <c r="K23" s="842">
        <v>25873.8</v>
      </c>
      <c r="L23" s="842">
        <v>24355.9</v>
      </c>
      <c r="M23" s="842">
        <v>24085.8</v>
      </c>
    </row>
    <row r="24" spans="1:13" ht="15.95" customHeight="1">
      <c r="A24" s="840">
        <v>2006</v>
      </c>
      <c r="B24" s="842">
        <v>23679.4</v>
      </c>
      <c r="C24" s="842">
        <v>23843</v>
      </c>
      <c r="D24" s="842">
        <v>23336.6</v>
      </c>
      <c r="E24" s="842">
        <v>23301.200000000001</v>
      </c>
      <c r="F24" s="842">
        <v>24745.7</v>
      </c>
      <c r="G24" s="842">
        <v>26316.1</v>
      </c>
      <c r="H24" s="842">
        <v>27880.5</v>
      </c>
      <c r="I24" s="843" t="s">
        <v>310</v>
      </c>
      <c r="J24" s="842">
        <v>32554.6</v>
      </c>
      <c r="K24" s="842">
        <v>32643.7</v>
      </c>
      <c r="L24" s="842">
        <v>32632.5</v>
      </c>
      <c r="M24" s="842">
        <v>33189.300000000003</v>
      </c>
    </row>
    <row r="25" spans="1:13" ht="15.95" customHeight="1">
      <c r="A25" s="840">
        <v>2007</v>
      </c>
      <c r="B25" s="842">
        <v>36784.5</v>
      </c>
      <c r="C25" s="842">
        <v>40730.699999999997</v>
      </c>
      <c r="D25" s="842">
        <v>43456.1</v>
      </c>
      <c r="E25" s="842">
        <v>47124</v>
      </c>
      <c r="F25" s="842">
        <v>49930.2</v>
      </c>
      <c r="G25" s="842">
        <v>51330.5</v>
      </c>
      <c r="H25" s="842">
        <v>53021.7</v>
      </c>
      <c r="I25" s="842">
        <v>50291.1</v>
      </c>
      <c r="J25" s="842">
        <v>50229</v>
      </c>
      <c r="K25" s="842">
        <v>50201.8</v>
      </c>
      <c r="L25" s="842">
        <v>54189.9</v>
      </c>
      <c r="M25" s="842">
        <v>57990.2</v>
      </c>
    </row>
    <row r="26" spans="1:13" ht="15.95" customHeight="1">
      <c r="A26" s="840">
        <v>2008</v>
      </c>
      <c r="B26" s="842">
        <v>54189.919999999998</v>
      </c>
      <c r="C26" s="842">
        <v>65652.38</v>
      </c>
      <c r="D26" s="842">
        <v>63016.56</v>
      </c>
      <c r="E26" s="842">
        <v>59440.91</v>
      </c>
      <c r="F26" s="842">
        <v>58929.02</v>
      </c>
      <c r="G26" s="842">
        <v>55949</v>
      </c>
      <c r="H26" s="842">
        <v>53110.91</v>
      </c>
      <c r="I26" s="843">
        <v>47789.2</v>
      </c>
      <c r="J26" s="842">
        <v>46216.13</v>
      </c>
      <c r="K26" s="842">
        <v>36325.86</v>
      </c>
      <c r="L26" s="842">
        <v>33025.75</v>
      </c>
      <c r="M26" s="842">
        <v>31450.78</v>
      </c>
    </row>
    <row r="27" spans="1:13" ht="15.95" customHeight="1">
      <c r="A27" s="840">
        <v>2009</v>
      </c>
      <c r="B27" s="842">
        <v>21813.759999999998</v>
      </c>
      <c r="C27" s="842">
        <v>23377.14</v>
      </c>
      <c r="D27" s="842">
        <v>19851.89</v>
      </c>
      <c r="E27" s="842">
        <v>21491.11</v>
      </c>
      <c r="F27" s="842">
        <v>29700.240000000002</v>
      </c>
      <c r="G27" s="842">
        <v>26861.55</v>
      </c>
      <c r="H27" s="842">
        <v>25286.61</v>
      </c>
      <c r="I27" s="843">
        <v>23009.1</v>
      </c>
      <c r="J27" s="842">
        <v>22065</v>
      </c>
      <c r="K27" s="842">
        <v>21804.69</v>
      </c>
      <c r="L27" s="842">
        <v>21010.29</v>
      </c>
      <c r="M27" s="842">
        <v>20827.169999999998</v>
      </c>
    </row>
    <row r="28" spans="1:13" ht="15.95" customHeight="1">
      <c r="A28" s="840">
        <v>2010</v>
      </c>
      <c r="B28" s="842">
        <v>22594.9</v>
      </c>
      <c r="C28" s="842">
        <v>22985</v>
      </c>
      <c r="D28" s="842">
        <v>25966.25</v>
      </c>
      <c r="E28" s="842">
        <v>26453.200000000001</v>
      </c>
      <c r="F28" s="842">
        <v>26183.21</v>
      </c>
      <c r="G28" s="842">
        <v>25384.14</v>
      </c>
      <c r="H28" s="842">
        <v>25844.2</v>
      </c>
      <c r="I28" s="843">
        <v>24268.2</v>
      </c>
      <c r="J28" s="842">
        <v>23050.6</v>
      </c>
      <c r="K28" s="842">
        <v>25042.2</v>
      </c>
      <c r="L28" s="842">
        <v>24764.7</v>
      </c>
      <c r="M28" s="842">
        <v>24770.52</v>
      </c>
    </row>
    <row r="29" spans="1:13" ht="15.95" customHeight="1" thickBot="1">
      <c r="A29" s="841">
        <v>2011</v>
      </c>
      <c r="B29" s="969">
        <v>26830.7</v>
      </c>
      <c r="C29" s="969">
        <v>26016.799999999999</v>
      </c>
      <c r="D29" s="969">
        <v>24621.200000000001</v>
      </c>
      <c r="E29" s="969">
        <v>25041.7</v>
      </c>
      <c r="F29" s="969">
        <v>25866.6</v>
      </c>
      <c r="G29" s="969">
        <v>24980.2</v>
      </c>
      <c r="H29" s="969">
        <v>23827</v>
      </c>
      <c r="I29" s="969">
        <v>21497.599999999999</v>
      </c>
      <c r="J29" s="969">
        <v>20373</v>
      </c>
      <c r="K29" s="969">
        <v>20934.96</v>
      </c>
      <c r="L29" s="970">
        <v>20003.400000000001</v>
      </c>
      <c r="M29" s="970">
        <v>20730.599999999999</v>
      </c>
    </row>
    <row r="30" spans="1:13" s="844" customFormat="1" ht="15.95" customHeight="1">
      <c r="A30" s="844" t="s">
        <v>297</v>
      </c>
      <c r="B30" s="845"/>
      <c r="C30" s="846"/>
      <c r="D30" s="846"/>
      <c r="E30" s="846"/>
      <c r="F30" s="846"/>
      <c r="G30" s="846"/>
      <c r="H30" s="846"/>
      <c r="I30" s="846"/>
      <c r="J30" s="846"/>
      <c r="K30" s="847"/>
      <c r="L30" s="847"/>
      <c r="M30" s="847"/>
    </row>
    <row r="31" spans="1:13" s="844" customFormat="1" ht="15.95" customHeight="1">
      <c r="A31" s="844" t="s">
        <v>1079</v>
      </c>
      <c r="B31" s="845"/>
      <c r="C31" s="846"/>
      <c r="D31" s="846"/>
      <c r="E31" s="846"/>
      <c r="F31" s="846"/>
      <c r="G31" s="846"/>
      <c r="H31" s="846"/>
      <c r="I31" s="846"/>
      <c r="J31" s="846"/>
      <c r="K31" s="847"/>
      <c r="L31" s="847"/>
      <c r="M31" s="847"/>
    </row>
    <row r="32" spans="1:13" ht="20.25" customHeight="1">
      <c r="B32" s="174"/>
      <c r="C32" s="175"/>
      <c r="D32" s="175"/>
      <c r="E32" s="174"/>
      <c r="F32" s="176"/>
      <c r="G32" s="176"/>
      <c r="H32" s="177"/>
      <c r="I32" s="177"/>
      <c r="J32" s="176"/>
    </row>
    <row r="33" spans="1:14">
      <c r="A33" s="178"/>
      <c r="B33" s="174"/>
      <c r="C33" s="175"/>
      <c r="D33" s="175"/>
      <c r="E33" s="174"/>
      <c r="F33" s="176"/>
      <c r="G33" s="176"/>
      <c r="H33" s="177"/>
      <c r="I33" s="177"/>
      <c r="J33" s="176"/>
    </row>
    <row r="34" spans="1:14">
      <c r="A34" s="178"/>
      <c r="B34" s="174"/>
      <c r="C34" s="175"/>
      <c r="D34" s="175"/>
      <c r="E34" s="174"/>
      <c r="F34" s="176"/>
      <c r="G34" s="176"/>
      <c r="H34" s="177"/>
      <c r="I34" s="177"/>
      <c r="J34" s="176"/>
    </row>
    <row r="35" spans="1:14">
      <c r="A35" s="178"/>
      <c r="B35" s="174"/>
      <c r="C35" s="175"/>
      <c r="D35" s="175"/>
      <c r="E35" s="174"/>
      <c r="F35" s="176"/>
      <c r="G35" s="176"/>
      <c r="H35" s="177"/>
      <c r="I35" s="177"/>
      <c r="J35" s="176"/>
    </row>
    <row r="36" spans="1:14">
      <c r="A36" s="178"/>
      <c r="B36" s="174"/>
      <c r="C36" s="175"/>
      <c r="D36" s="175"/>
      <c r="E36" s="174"/>
      <c r="F36" s="176"/>
      <c r="G36" s="176"/>
      <c r="H36" s="177"/>
      <c r="I36" s="177"/>
      <c r="J36" s="176"/>
    </row>
    <row r="37" spans="1:14">
      <c r="A37" s="179"/>
      <c r="B37" s="174"/>
      <c r="C37" s="180"/>
      <c r="D37" s="180"/>
      <c r="E37" s="174"/>
      <c r="F37" s="176"/>
      <c r="G37" s="176"/>
      <c r="H37" s="177"/>
      <c r="I37" s="177"/>
      <c r="J37" s="176"/>
    </row>
    <row r="38" spans="1:14">
      <c r="A38" s="178"/>
      <c r="B38" s="181"/>
      <c r="C38" s="182"/>
      <c r="D38" s="182"/>
      <c r="E38" s="174"/>
      <c r="F38" s="176"/>
      <c r="G38" s="183"/>
      <c r="H38" s="184"/>
      <c r="I38" s="184"/>
      <c r="J38" s="176"/>
      <c r="M38" s="136"/>
      <c r="N38" s="136"/>
    </row>
    <row r="39" spans="1:14">
      <c r="M39" s="140"/>
      <c r="N39" s="140"/>
    </row>
    <row r="40" spans="1:14">
      <c r="M40" s="140"/>
      <c r="N40" s="140"/>
    </row>
    <row r="41" spans="1:14">
      <c r="M41" s="140"/>
      <c r="N41" s="140"/>
    </row>
    <row r="42" spans="1:14">
      <c r="M42" s="140"/>
      <c r="N42" s="140"/>
    </row>
    <row r="43" spans="1:14">
      <c r="M43" s="140"/>
      <c r="N43" s="140"/>
    </row>
    <row r="44" spans="1:14">
      <c r="M44" s="140"/>
      <c r="N44" s="140"/>
    </row>
    <row r="45" spans="1:14">
      <c r="M45" s="140"/>
      <c r="N45" s="140"/>
    </row>
    <row r="46" spans="1:14">
      <c r="M46" s="140"/>
      <c r="N46" s="140"/>
    </row>
    <row r="47" spans="1:14">
      <c r="M47" s="140"/>
      <c r="N47" s="140"/>
    </row>
    <row r="48" spans="1:14">
      <c r="M48" s="140"/>
      <c r="N48" s="140"/>
    </row>
    <row r="49" spans="12:14">
      <c r="M49" s="140"/>
      <c r="N49" s="140"/>
    </row>
    <row r="50" spans="12:14">
      <c r="M50" s="140"/>
      <c r="N50" s="140"/>
    </row>
    <row r="51" spans="12:14">
      <c r="M51" s="140"/>
      <c r="N51" s="140"/>
    </row>
    <row r="52" spans="12:14">
      <c r="M52" s="140"/>
      <c r="N52" s="140"/>
    </row>
    <row r="53" spans="12:14">
      <c r="M53" s="140"/>
      <c r="N53" s="140"/>
    </row>
    <row r="54" spans="12:14">
      <c r="M54" s="140"/>
      <c r="N54" s="140"/>
    </row>
    <row r="55" spans="12:14">
      <c r="L55" s="153"/>
      <c r="M55" s="154"/>
      <c r="N55" s="154"/>
    </row>
    <row r="56" spans="12:14">
      <c r="M56" s="155"/>
      <c r="N56" s="156"/>
    </row>
    <row r="57" spans="12:14">
      <c r="L57" s="153"/>
      <c r="M57" s="154"/>
      <c r="N57" s="154"/>
    </row>
    <row r="58" spans="12:14">
      <c r="M58" s="140"/>
      <c r="N58" s="140"/>
    </row>
  </sheetData>
  <pageMargins left="1" right="0.31" top="1" bottom="1" header="0.48" footer="0.54"/>
  <pageSetup paperSize="9" scale="89" orientation="landscape" r:id="rId1"/>
  <headerFooter alignWithMargins="0"/>
  <rowBreaks count="1" manualBreakCount="1">
    <brk id="42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35"/>
  <sheetViews>
    <sheetView view="pageBreakPreview" zoomScaleNormal="75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.75"/>
  <cols>
    <col min="1" max="1" width="13" style="124" customWidth="1"/>
    <col min="2" max="5" width="21.7109375" style="124" customWidth="1"/>
    <col min="6" max="6" width="21.7109375" style="837" customWidth="1"/>
    <col min="7" max="16" width="9.140625" style="124"/>
    <col min="17" max="17" width="11" style="124" customWidth="1"/>
    <col min="18" max="256" width="9.140625" style="124"/>
    <col min="257" max="257" width="13" style="124" customWidth="1"/>
    <col min="258" max="262" width="21.7109375" style="124" customWidth="1"/>
    <col min="263" max="272" width="9.140625" style="124"/>
    <col min="273" max="273" width="11" style="124" customWidth="1"/>
    <col min="274" max="512" width="9.140625" style="124"/>
    <col min="513" max="513" width="13" style="124" customWidth="1"/>
    <col min="514" max="518" width="21.7109375" style="124" customWidth="1"/>
    <col min="519" max="528" width="9.140625" style="124"/>
    <col min="529" max="529" width="11" style="124" customWidth="1"/>
    <col min="530" max="768" width="9.140625" style="124"/>
    <col min="769" max="769" width="13" style="124" customWidth="1"/>
    <col min="770" max="774" width="21.7109375" style="124" customWidth="1"/>
    <col min="775" max="784" width="9.140625" style="124"/>
    <col min="785" max="785" width="11" style="124" customWidth="1"/>
    <col min="786" max="1024" width="9.140625" style="124"/>
    <col min="1025" max="1025" width="13" style="124" customWidth="1"/>
    <col min="1026" max="1030" width="21.7109375" style="124" customWidth="1"/>
    <col min="1031" max="1040" width="9.140625" style="124"/>
    <col min="1041" max="1041" width="11" style="124" customWidth="1"/>
    <col min="1042" max="1280" width="9.140625" style="124"/>
    <col min="1281" max="1281" width="13" style="124" customWidth="1"/>
    <col min="1282" max="1286" width="21.7109375" style="124" customWidth="1"/>
    <col min="1287" max="1296" width="9.140625" style="124"/>
    <col min="1297" max="1297" width="11" style="124" customWidth="1"/>
    <col min="1298" max="1536" width="9.140625" style="124"/>
    <col min="1537" max="1537" width="13" style="124" customWidth="1"/>
    <col min="1538" max="1542" width="21.7109375" style="124" customWidth="1"/>
    <col min="1543" max="1552" width="9.140625" style="124"/>
    <col min="1553" max="1553" width="11" style="124" customWidth="1"/>
    <col min="1554" max="1792" width="9.140625" style="124"/>
    <col min="1793" max="1793" width="13" style="124" customWidth="1"/>
    <col min="1794" max="1798" width="21.7109375" style="124" customWidth="1"/>
    <col min="1799" max="1808" width="9.140625" style="124"/>
    <col min="1809" max="1809" width="11" style="124" customWidth="1"/>
    <col min="1810" max="2048" width="9.140625" style="124"/>
    <col min="2049" max="2049" width="13" style="124" customWidth="1"/>
    <col min="2050" max="2054" width="21.7109375" style="124" customWidth="1"/>
    <col min="2055" max="2064" width="9.140625" style="124"/>
    <col min="2065" max="2065" width="11" style="124" customWidth="1"/>
    <col min="2066" max="2304" width="9.140625" style="124"/>
    <col min="2305" max="2305" width="13" style="124" customWidth="1"/>
    <col min="2306" max="2310" width="21.7109375" style="124" customWidth="1"/>
    <col min="2311" max="2320" width="9.140625" style="124"/>
    <col min="2321" max="2321" width="11" style="124" customWidth="1"/>
    <col min="2322" max="2560" width="9.140625" style="124"/>
    <col min="2561" max="2561" width="13" style="124" customWidth="1"/>
    <col min="2562" max="2566" width="21.7109375" style="124" customWidth="1"/>
    <col min="2567" max="2576" width="9.140625" style="124"/>
    <col min="2577" max="2577" width="11" style="124" customWidth="1"/>
    <col min="2578" max="2816" width="9.140625" style="124"/>
    <col min="2817" max="2817" width="13" style="124" customWidth="1"/>
    <col min="2818" max="2822" width="21.7109375" style="124" customWidth="1"/>
    <col min="2823" max="2832" width="9.140625" style="124"/>
    <col min="2833" max="2833" width="11" style="124" customWidth="1"/>
    <col min="2834" max="3072" width="9.140625" style="124"/>
    <col min="3073" max="3073" width="13" style="124" customWidth="1"/>
    <col min="3074" max="3078" width="21.7109375" style="124" customWidth="1"/>
    <col min="3079" max="3088" width="9.140625" style="124"/>
    <col min="3089" max="3089" width="11" style="124" customWidth="1"/>
    <col min="3090" max="3328" width="9.140625" style="124"/>
    <col min="3329" max="3329" width="13" style="124" customWidth="1"/>
    <col min="3330" max="3334" width="21.7109375" style="124" customWidth="1"/>
    <col min="3335" max="3344" width="9.140625" style="124"/>
    <col min="3345" max="3345" width="11" style="124" customWidth="1"/>
    <col min="3346" max="3584" width="9.140625" style="124"/>
    <col min="3585" max="3585" width="13" style="124" customWidth="1"/>
    <col min="3586" max="3590" width="21.7109375" style="124" customWidth="1"/>
    <col min="3591" max="3600" width="9.140625" style="124"/>
    <col min="3601" max="3601" width="11" style="124" customWidth="1"/>
    <col min="3602" max="3840" width="9.140625" style="124"/>
    <col min="3841" max="3841" width="13" style="124" customWidth="1"/>
    <col min="3842" max="3846" width="21.7109375" style="124" customWidth="1"/>
    <col min="3847" max="3856" width="9.140625" style="124"/>
    <col min="3857" max="3857" width="11" style="124" customWidth="1"/>
    <col min="3858" max="4096" width="9.140625" style="124"/>
    <col min="4097" max="4097" width="13" style="124" customWidth="1"/>
    <col min="4098" max="4102" width="21.7109375" style="124" customWidth="1"/>
    <col min="4103" max="4112" width="9.140625" style="124"/>
    <col min="4113" max="4113" width="11" style="124" customWidth="1"/>
    <col min="4114" max="4352" width="9.140625" style="124"/>
    <col min="4353" max="4353" width="13" style="124" customWidth="1"/>
    <col min="4354" max="4358" width="21.7109375" style="124" customWidth="1"/>
    <col min="4359" max="4368" width="9.140625" style="124"/>
    <col min="4369" max="4369" width="11" style="124" customWidth="1"/>
    <col min="4370" max="4608" width="9.140625" style="124"/>
    <col min="4609" max="4609" width="13" style="124" customWidth="1"/>
    <col min="4610" max="4614" width="21.7109375" style="124" customWidth="1"/>
    <col min="4615" max="4624" width="9.140625" style="124"/>
    <col min="4625" max="4625" width="11" style="124" customWidth="1"/>
    <col min="4626" max="4864" width="9.140625" style="124"/>
    <col min="4865" max="4865" width="13" style="124" customWidth="1"/>
    <col min="4866" max="4870" width="21.7109375" style="124" customWidth="1"/>
    <col min="4871" max="4880" width="9.140625" style="124"/>
    <col min="4881" max="4881" width="11" style="124" customWidth="1"/>
    <col min="4882" max="5120" width="9.140625" style="124"/>
    <col min="5121" max="5121" width="13" style="124" customWidth="1"/>
    <col min="5122" max="5126" width="21.7109375" style="124" customWidth="1"/>
    <col min="5127" max="5136" width="9.140625" style="124"/>
    <col min="5137" max="5137" width="11" style="124" customWidth="1"/>
    <col min="5138" max="5376" width="9.140625" style="124"/>
    <col min="5377" max="5377" width="13" style="124" customWidth="1"/>
    <col min="5378" max="5382" width="21.7109375" style="124" customWidth="1"/>
    <col min="5383" max="5392" width="9.140625" style="124"/>
    <col min="5393" max="5393" width="11" style="124" customWidth="1"/>
    <col min="5394" max="5632" width="9.140625" style="124"/>
    <col min="5633" max="5633" width="13" style="124" customWidth="1"/>
    <col min="5634" max="5638" width="21.7109375" style="124" customWidth="1"/>
    <col min="5639" max="5648" width="9.140625" style="124"/>
    <col min="5649" max="5649" width="11" style="124" customWidth="1"/>
    <col min="5650" max="5888" width="9.140625" style="124"/>
    <col min="5889" max="5889" width="13" style="124" customWidth="1"/>
    <col min="5890" max="5894" width="21.7109375" style="124" customWidth="1"/>
    <col min="5895" max="5904" width="9.140625" style="124"/>
    <col min="5905" max="5905" width="11" style="124" customWidth="1"/>
    <col min="5906" max="6144" width="9.140625" style="124"/>
    <col min="6145" max="6145" width="13" style="124" customWidth="1"/>
    <col min="6146" max="6150" width="21.7109375" style="124" customWidth="1"/>
    <col min="6151" max="6160" width="9.140625" style="124"/>
    <col min="6161" max="6161" width="11" style="124" customWidth="1"/>
    <col min="6162" max="6400" width="9.140625" style="124"/>
    <col min="6401" max="6401" width="13" style="124" customWidth="1"/>
    <col min="6402" max="6406" width="21.7109375" style="124" customWidth="1"/>
    <col min="6407" max="6416" width="9.140625" style="124"/>
    <col min="6417" max="6417" width="11" style="124" customWidth="1"/>
    <col min="6418" max="6656" width="9.140625" style="124"/>
    <col min="6657" max="6657" width="13" style="124" customWidth="1"/>
    <col min="6658" max="6662" width="21.7109375" style="124" customWidth="1"/>
    <col min="6663" max="6672" width="9.140625" style="124"/>
    <col min="6673" max="6673" width="11" style="124" customWidth="1"/>
    <col min="6674" max="6912" width="9.140625" style="124"/>
    <col min="6913" max="6913" width="13" style="124" customWidth="1"/>
    <col min="6914" max="6918" width="21.7109375" style="124" customWidth="1"/>
    <col min="6919" max="6928" width="9.140625" style="124"/>
    <col min="6929" max="6929" width="11" style="124" customWidth="1"/>
    <col min="6930" max="7168" width="9.140625" style="124"/>
    <col min="7169" max="7169" width="13" style="124" customWidth="1"/>
    <col min="7170" max="7174" width="21.7109375" style="124" customWidth="1"/>
    <col min="7175" max="7184" width="9.140625" style="124"/>
    <col min="7185" max="7185" width="11" style="124" customWidth="1"/>
    <col min="7186" max="7424" width="9.140625" style="124"/>
    <col min="7425" max="7425" width="13" style="124" customWidth="1"/>
    <col min="7426" max="7430" width="21.7109375" style="124" customWidth="1"/>
    <col min="7431" max="7440" width="9.140625" style="124"/>
    <col min="7441" max="7441" width="11" style="124" customWidth="1"/>
    <col min="7442" max="7680" width="9.140625" style="124"/>
    <col min="7681" max="7681" width="13" style="124" customWidth="1"/>
    <col min="7682" max="7686" width="21.7109375" style="124" customWidth="1"/>
    <col min="7687" max="7696" width="9.140625" style="124"/>
    <col min="7697" max="7697" width="11" style="124" customWidth="1"/>
    <col min="7698" max="7936" width="9.140625" style="124"/>
    <col min="7937" max="7937" width="13" style="124" customWidth="1"/>
    <col min="7938" max="7942" width="21.7109375" style="124" customWidth="1"/>
    <col min="7943" max="7952" width="9.140625" style="124"/>
    <col min="7953" max="7953" width="11" style="124" customWidth="1"/>
    <col min="7954" max="8192" width="9.140625" style="124"/>
    <col min="8193" max="8193" width="13" style="124" customWidth="1"/>
    <col min="8194" max="8198" width="21.7109375" style="124" customWidth="1"/>
    <col min="8199" max="8208" width="9.140625" style="124"/>
    <col min="8209" max="8209" width="11" style="124" customWidth="1"/>
    <col min="8210" max="8448" width="9.140625" style="124"/>
    <col min="8449" max="8449" width="13" style="124" customWidth="1"/>
    <col min="8450" max="8454" width="21.7109375" style="124" customWidth="1"/>
    <col min="8455" max="8464" width="9.140625" style="124"/>
    <col min="8465" max="8465" width="11" style="124" customWidth="1"/>
    <col min="8466" max="8704" width="9.140625" style="124"/>
    <col min="8705" max="8705" width="13" style="124" customWidth="1"/>
    <col min="8706" max="8710" width="21.7109375" style="124" customWidth="1"/>
    <col min="8711" max="8720" width="9.140625" style="124"/>
    <col min="8721" max="8721" width="11" style="124" customWidth="1"/>
    <col min="8722" max="8960" width="9.140625" style="124"/>
    <col min="8961" max="8961" width="13" style="124" customWidth="1"/>
    <col min="8962" max="8966" width="21.7109375" style="124" customWidth="1"/>
    <col min="8967" max="8976" width="9.140625" style="124"/>
    <col min="8977" max="8977" width="11" style="124" customWidth="1"/>
    <col min="8978" max="9216" width="9.140625" style="124"/>
    <col min="9217" max="9217" width="13" style="124" customWidth="1"/>
    <col min="9218" max="9222" width="21.7109375" style="124" customWidth="1"/>
    <col min="9223" max="9232" width="9.140625" style="124"/>
    <col min="9233" max="9233" width="11" style="124" customWidth="1"/>
    <col min="9234" max="9472" width="9.140625" style="124"/>
    <col min="9473" max="9473" width="13" style="124" customWidth="1"/>
    <col min="9474" max="9478" width="21.7109375" style="124" customWidth="1"/>
    <col min="9479" max="9488" width="9.140625" style="124"/>
    <col min="9489" max="9489" width="11" style="124" customWidth="1"/>
    <col min="9490" max="9728" width="9.140625" style="124"/>
    <col min="9729" max="9729" width="13" style="124" customWidth="1"/>
    <col min="9730" max="9734" width="21.7109375" style="124" customWidth="1"/>
    <col min="9735" max="9744" width="9.140625" style="124"/>
    <col min="9745" max="9745" width="11" style="124" customWidth="1"/>
    <col min="9746" max="9984" width="9.140625" style="124"/>
    <col min="9985" max="9985" width="13" style="124" customWidth="1"/>
    <col min="9986" max="9990" width="21.7109375" style="124" customWidth="1"/>
    <col min="9991" max="10000" width="9.140625" style="124"/>
    <col min="10001" max="10001" width="11" style="124" customWidth="1"/>
    <col min="10002" max="10240" width="9.140625" style="124"/>
    <col min="10241" max="10241" width="13" style="124" customWidth="1"/>
    <col min="10242" max="10246" width="21.7109375" style="124" customWidth="1"/>
    <col min="10247" max="10256" width="9.140625" style="124"/>
    <col min="10257" max="10257" width="11" style="124" customWidth="1"/>
    <col min="10258" max="10496" width="9.140625" style="124"/>
    <col min="10497" max="10497" width="13" style="124" customWidth="1"/>
    <col min="10498" max="10502" width="21.7109375" style="124" customWidth="1"/>
    <col min="10503" max="10512" width="9.140625" style="124"/>
    <col min="10513" max="10513" width="11" style="124" customWidth="1"/>
    <col min="10514" max="10752" width="9.140625" style="124"/>
    <col min="10753" max="10753" width="13" style="124" customWidth="1"/>
    <col min="10754" max="10758" width="21.7109375" style="124" customWidth="1"/>
    <col min="10759" max="10768" width="9.140625" style="124"/>
    <col min="10769" max="10769" width="11" style="124" customWidth="1"/>
    <col min="10770" max="11008" width="9.140625" style="124"/>
    <col min="11009" max="11009" width="13" style="124" customWidth="1"/>
    <col min="11010" max="11014" width="21.7109375" style="124" customWidth="1"/>
    <col min="11015" max="11024" width="9.140625" style="124"/>
    <col min="11025" max="11025" width="11" style="124" customWidth="1"/>
    <col min="11026" max="11264" width="9.140625" style="124"/>
    <col min="11265" max="11265" width="13" style="124" customWidth="1"/>
    <col min="11266" max="11270" width="21.7109375" style="124" customWidth="1"/>
    <col min="11271" max="11280" width="9.140625" style="124"/>
    <col min="11281" max="11281" width="11" style="124" customWidth="1"/>
    <col min="11282" max="11520" width="9.140625" style="124"/>
    <col min="11521" max="11521" width="13" style="124" customWidth="1"/>
    <col min="11522" max="11526" width="21.7109375" style="124" customWidth="1"/>
    <col min="11527" max="11536" width="9.140625" style="124"/>
    <col min="11537" max="11537" width="11" style="124" customWidth="1"/>
    <col min="11538" max="11776" width="9.140625" style="124"/>
    <col min="11777" max="11777" width="13" style="124" customWidth="1"/>
    <col min="11778" max="11782" width="21.7109375" style="124" customWidth="1"/>
    <col min="11783" max="11792" width="9.140625" style="124"/>
    <col min="11793" max="11793" width="11" style="124" customWidth="1"/>
    <col min="11794" max="12032" width="9.140625" style="124"/>
    <col min="12033" max="12033" width="13" style="124" customWidth="1"/>
    <col min="12034" max="12038" width="21.7109375" style="124" customWidth="1"/>
    <col min="12039" max="12048" width="9.140625" style="124"/>
    <col min="12049" max="12049" width="11" style="124" customWidth="1"/>
    <col min="12050" max="12288" width="9.140625" style="124"/>
    <col min="12289" max="12289" width="13" style="124" customWidth="1"/>
    <col min="12290" max="12294" width="21.7109375" style="124" customWidth="1"/>
    <col min="12295" max="12304" width="9.140625" style="124"/>
    <col min="12305" max="12305" width="11" style="124" customWidth="1"/>
    <col min="12306" max="12544" width="9.140625" style="124"/>
    <col min="12545" max="12545" width="13" style="124" customWidth="1"/>
    <col min="12546" max="12550" width="21.7109375" style="124" customWidth="1"/>
    <col min="12551" max="12560" width="9.140625" style="124"/>
    <col min="12561" max="12561" width="11" style="124" customWidth="1"/>
    <col min="12562" max="12800" width="9.140625" style="124"/>
    <col min="12801" max="12801" width="13" style="124" customWidth="1"/>
    <col min="12802" max="12806" width="21.7109375" style="124" customWidth="1"/>
    <col min="12807" max="12816" width="9.140625" style="124"/>
    <col min="12817" max="12817" width="11" style="124" customWidth="1"/>
    <col min="12818" max="13056" width="9.140625" style="124"/>
    <col min="13057" max="13057" width="13" style="124" customWidth="1"/>
    <col min="13058" max="13062" width="21.7109375" style="124" customWidth="1"/>
    <col min="13063" max="13072" width="9.140625" style="124"/>
    <col min="13073" max="13073" width="11" style="124" customWidth="1"/>
    <col min="13074" max="13312" width="9.140625" style="124"/>
    <col min="13313" max="13313" width="13" style="124" customWidth="1"/>
    <col min="13314" max="13318" width="21.7109375" style="124" customWidth="1"/>
    <col min="13319" max="13328" width="9.140625" style="124"/>
    <col min="13329" max="13329" width="11" style="124" customWidth="1"/>
    <col min="13330" max="13568" width="9.140625" style="124"/>
    <col min="13569" max="13569" width="13" style="124" customWidth="1"/>
    <col min="13570" max="13574" width="21.7109375" style="124" customWidth="1"/>
    <col min="13575" max="13584" width="9.140625" style="124"/>
    <col min="13585" max="13585" width="11" style="124" customWidth="1"/>
    <col min="13586" max="13824" width="9.140625" style="124"/>
    <col min="13825" max="13825" width="13" style="124" customWidth="1"/>
    <col min="13826" max="13830" width="21.7109375" style="124" customWidth="1"/>
    <col min="13831" max="13840" width="9.140625" style="124"/>
    <col min="13841" max="13841" width="11" style="124" customWidth="1"/>
    <col min="13842" max="14080" width="9.140625" style="124"/>
    <col min="14081" max="14081" width="13" style="124" customWidth="1"/>
    <col min="14082" max="14086" width="21.7109375" style="124" customWidth="1"/>
    <col min="14087" max="14096" width="9.140625" style="124"/>
    <col min="14097" max="14097" width="11" style="124" customWidth="1"/>
    <col min="14098" max="14336" width="9.140625" style="124"/>
    <col min="14337" max="14337" width="13" style="124" customWidth="1"/>
    <col min="14338" max="14342" width="21.7109375" style="124" customWidth="1"/>
    <col min="14343" max="14352" width="9.140625" style="124"/>
    <col min="14353" max="14353" width="11" style="124" customWidth="1"/>
    <col min="14354" max="14592" width="9.140625" style="124"/>
    <col min="14593" max="14593" width="13" style="124" customWidth="1"/>
    <col min="14594" max="14598" width="21.7109375" style="124" customWidth="1"/>
    <col min="14599" max="14608" width="9.140625" style="124"/>
    <col min="14609" max="14609" width="11" style="124" customWidth="1"/>
    <col min="14610" max="14848" width="9.140625" style="124"/>
    <col min="14849" max="14849" width="13" style="124" customWidth="1"/>
    <col min="14850" max="14854" width="21.7109375" style="124" customWidth="1"/>
    <col min="14855" max="14864" width="9.140625" style="124"/>
    <col min="14865" max="14865" width="11" style="124" customWidth="1"/>
    <col min="14866" max="15104" width="9.140625" style="124"/>
    <col min="15105" max="15105" width="13" style="124" customWidth="1"/>
    <col min="15106" max="15110" width="21.7109375" style="124" customWidth="1"/>
    <col min="15111" max="15120" width="9.140625" style="124"/>
    <col min="15121" max="15121" width="11" style="124" customWidth="1"/>
    <col min="15122" max="15360" width="9.140625" style="124"/>
    <col min="15361" max="15361" width="13" style="124" customWidth="1"/>
    <col min="15362" max="15366" width="21.7109375" style="124" customWidth="1"/>
    <col min="15367" max="15376" width="9.140625" style="124"/>
    <col min="15377" max="15377" width="11" style="124" customWidth="1"/>
    <col min="15378" max="15616" width="9.140625" style="124"/>
    <col min="15617" max="15617" width="13" style="124" customWidth="1"/>
    <col min="15618" max="15622" width="21.7109375" style="124" customWidth="1"/>
    <col min="15623" max="15632" width="9.140625" style="124"/>
    <col min="15633" max="15633" width="11" style="124" customWidth="1"/>
    <col min="15634" max="15872" width="9.140625" style="124"/>
    <col min="15873" max="15873" width="13" style="124" customWidth="1"/>
    <col min="15874" max="15878" width="21.7109375" style="124" customWidth="1"/>
    <col min="15879" max="15888" width="9.140625" style="124"/>
    <col min="15889" max="15889" width="11" style="124" customWidth="1"/>
    <col min="15890" max="16128" width="9.140625" style="124"/>
    <col min="16129" max="16129" width="13" style="124" customWidth="1"/>
    <col min="16130" max="16134" width="21.7109375" style="124" customWidth="1"/>
    <col min="16135" max="16144" width="9.140625" style="124"/>
    <col min="16145" max="16145" width="11" style="124" customWidth="1"/>
    <col min="16146" max="16384" width="9.140625" style="124"/>
  </cols>
  <sheetData>
    <row r="1" spans="1:6" s="848" customFormat="1" ht="18" customHeight="1" thickBot="1">
      <c r="A1" s="834" t="s">
        <v>1037</v>
      </c>
      <c r="B1" s="834"/>
      <c r="C1" s="834"/>
      <c r="D1" s="834"/>
      <c r="E1" s="834"/>
      <c r="F1" s="854"/>
    </row>
    <row r="2" spans="1:6" s="851" customFormat="1" ht="18.75" customHeight="1" thickBot="1">
      <c r="A2" s="849" t="s">
        <v>301</v>
      </c>
      <c r="B2" s="850" t="s">
        <v>311</v>
      </c>
      <c r="C2" s="850" t="s">
        <v>312</v>
      </c>
      <c r="D2" s="850" t="s">
        <v>1035</v>
      </c>
      <c r="E2" s="850" t="s">
        <v>295</v>
      </c>
      <c r="F2" s="850" t="s">
        <v>47</v>
      </c>
    </row>
    <row r="3" spans="1:6" s="851" customFormat="1" ht="15.95" customHeight="1">
      <c r="A3" s="852" t="s">
        <v>241</v>
      </c>
      <c r="B3" s="971">
        <v>3.1</v>
      </c>
      <c r="C3" s="971" t="s">
        <v>313</v>
      </c>
      <c r="D3" s="971"/>
      <c r="E3" s="971" t="s">
        <v>314</v>
      </c>
      <c r="F3" s="972">
        <v>5</v>
      </c>
    </row>
    <row r="4" spans="1:6" s="851" customFormat="1" ht="15.95" customHeight="1">
      <c r="A4" s="852" t="s">
        <v>242</v>
      </c>
      <c r="B4" s="971" t="s">
        <v>315</v>
      </c>
      <c r="C4" s="971" t="s">
        <v>316</v>
      </c>
      <c r="D4" s="971"/>
      <c r="E4" s="971" t="s">
        <v>316</v>
      </c>
      <c r="F4" s="972">
        <v>5</v>
      </c>
    </row>
    <row r="5" spans="1:6" s="851" customFormat="1" ht="15.95" customHeight="1">
      <c r="A5" s="852" t="s">
        <v>243</v>
      </c>
      <c r="B5" s="971">
        <v>3.5</v>
      </c>
      <c r="C5" s="971" t="s">
        <v>313</v>
      </c>
      <c r="D5" s="971"/>
      <c r="E5" s="971" t="s">
        <v>317</v>
      </c>
      <c r="F5" s="972">
        <v>5.7</v>
      </c>
    </row>
    <row r="6" spans="1:6" s="851" customFormat="1" ht="15.95" customHeight="1">
      <c r="A6" s="852" t="s">
        <v>244</v>
      </c>
      <c r="B6" s="971" t="s">
        <v>318</v>
      </c>
      <c r="C6" s="971" t="s">
        <v>319</v>
      </c>
      <c r="D6" s="971"/>
      <c r="E6" s="971" t="s">
        <v>320</v>
      </c>
      <c r="F6" s="972">
        <v>5.5</v>
      </c>
    </row>
    <row r="7" spans="1:6" s="851" customFormat="1" ht="15.95" customHeight="1">
      <c r="A7" s="852" t="s">
        <v>245</v>
      </c>
      <c r="B7" s="971" t="s">
        <v>321</v>
      </c>
      <c r="C7" s="971" t="s">
        <v>322</v>
      </c>
      <c r="D7" s="971"/>
      <c r="E7" s="971" t="s">
        <v>323</v>
      </c>
      <c r="F7" s="972">
        <v>6.6</v>
      </c>
    </row>
    <row r="8" spans="1:6" s="851" customFormat="1" ht="15.95" customHeight="1">
      <c r="A8" s="852" t="s">
        <v>246</v>
      </c>
      <c r="B8" s="971" t="s">
        <v>323</v>
      </c>
      <c r="C8" s="971" t="s">
        <v>322</v>
      </c>
      <c r="D8" s="971"/>
      <c r="E8" s="971" t="s">
        <v>324</v>
      </c>
      <c r="F8" s="972">
        <v>6.8000000000000007</v>
      </c>
    </row>
    <row r="9" spans="1:6" s="851" customFormat="1" ht="15.95" customHeight="1">
      <c r="A9" s="852" t="s">
        <v>247</v>
      </c>
      <c r="B9" s="971" t="s">
        <v>325</v>
      </c>
      <c r="C9" s="971" t="s">
        <v>313</v>
      </c>
      <c r="D9" s="971"/>
      <c r="E9" s="971" t="s">
        <v>326</v>
      </c>
      <c r="F9" s="972">
        <v>8.1999999999999993</v>
      </c>
    </row>
    <row r="10" spans="1:6" s="851" customFormat="1" ht="15.95" customHeight="1">
      <c r="A10" s="852" t="s">
        <v>248</v>
      </c>
      <c r="B10" s="971" t="s">
        <v>327</v>
      </c>
      <c r="C10" s="971" t="s">
        <v>322</v>
      </c>
      <c r="D10" s="971"/>
      <c r="E10" s="971" t="s">
        <v>328</v>
      </c>
      <c r="F10" s="972">
        <v>10</v>
      </c>
    </row>
    <row r="11" spans="1:6" s="851" customFormat="1" ht="15.95" customHeight="1">
      <c r="A11" s="852" t="s">
        <v>249</v>
      </c>
      <c r="B11" s="971" t="s">
        <v>325</v>
      </c>
      <c r="C11" s="971" t="s">
        <v>329</v>
      </c>
      <c r="D11" s="971"/>
      <c r="E11" s="971" t="s">
        <v>330</v>
      </c>
      <c r="F11" s="972">
        <v>12.8</v>
      </c>
    </row>
    <row r="12" spans="1:6" s="851" customFormat="1" ht="15.95" customHeight="1">
      <c r="A12" s="852" t="s">
        <v>250</v>
      </c>
      <c r="B12" s="971" t="s">
        <v>331</v>
      </c>
      <c r="C12" s="971" t="s">
        <v>332</v>
      </c>
      <c r="D12" s="971"/>
      <c r="E12" s="971" t="s">
        <v>333</v>
      </c>
      <c r="F12" s="972">
        <v>16.3</v>
      </c>
    </row>
    <row r="13" spans="1:6" s="851" customFormat="1" ht="15.95" customHeight="1">
      <c r="A13" s="852" t="s">
        <v>251</v>
      </c>
      <c r="B13" s="971" t="s">
        <v>334</v>
      </c>
      <c r="C13" s="971" t="s">
        <v>335</v>
      </c>
      <c r="D13" s="971"/>
      <c r="E13" s="971" t="s">
        <v>336</v>
      </c>
      <c r="F13" s="972">
        <v>23.099999999999998</v>
      </c>
    </row>
    <row r="14" spans="1:6" s="851" customFormat="1" ht="15.95" customHeight="1">
      <c r="A14" s="852" t="s">
        <v>252</v>
      </c>
      <c r="B14" s="971" t="s">
        <v>337</v>
      </c>
      <c r="C14" s="971" t="s">
        <v>338</v>
      </c>
      <c r="D14" s="971"/>
      <c r="E14" s="971" t="s">
        <v>339</v>
      </c>
      <c r="F14" s="972">
        <v>31.2</v>
      </c>
    </row>
    <row r="15" spans="1:6" s="851" customFormat="1" ht="15.95" customHeight="1">
      <c r="A15" s="852" t="s">
        <v>253</v>
      </c>
      <c r="B15" s="971" t="s">
        <v>340</v>
      </c>
      <c r="C15" s="971" t="s">
        <v>341</v>
      </c>
      <c r="D15" s="971"/>
      <c r="E15" s="971" t="s">
        <v>342</v>
      </c>
      <c r="F15" s="972">
        <v>47.5</v>
      </c>
    </row>
    <row r="16" spans="1:6" s="851" customFormat="1" ht="15.95" customHeight="1">
      <c r="A16" s="852" t="s">
        <v>254</v>
      </c>
      <c r="B16" s="971" t="s">
        <v>337</v>
      </c>
      <c r="C16" s="971" t="s">
        <v>341</v>
      </c>
      <c r="D16" s="971"/>
      <c r="E16" s="971" t="s">
        <v>343</v>
      </c>
      <c r="F16" s="972">
        <v>66.3</v>
      </c>
    </row>
    <row r="17" spans="1:6" s="851" customFormat="1" ht="15.95" customHeight="1">
      <c r="A17" s="852" t="s">
        <v>344</v>
      </c>
      <c r="B17" s="971" t="s">
        <v>337</v>
      </c>
      <c r="C17" s="971" t="s">
        <v>341</v>
      </c>
      <c r="D17" s="971"/>
      <c r="E17" s="971" t="s">
        <v>345</v>
      </c>
      <c r="F17" s="972">
        <v>180.39999999999998</v>
      </c>
    </row>
    <row r="18" spans="1:6" s="851" customFormat="1" ht="15.95" customHeight="1">
      <c r="A18" s="852" t="s">
        <v>346</v>
      </c>
      <c r="B18" s="971" t="s">
        <v>315</v>
      </c>
      <c r="C18" s="971" t="s">
        <v>315</v>
      </c>
      <c r="D18" s="971"/>
      <c r="E18" s="971" t="s">
        <v>347</v>
      </c>
      <c r="F18" s="972">
        <v>285.8</v>
      </c>
    </row>
    <row r="19" spans="1:6" s="851" customFormat="1" ht="15.95" customHeight="1">
      <c r="A19" s="852" t="s">
        <v>348</v>
      </c>
      <c r="B19" s="971" t="s">
        <v>349</v>
      </c>
      <c r="C19" s="971" t="s">
        <v>349</v>
      </c>
      <c r="D19" s="971"/>
      <c r="E19" s="971" t="s">
        <v>350</v>
      </c>
      <c r="F19" s="972">
        <v>281.90000000000003</v>
      </c>
    </row>
    <row r="20" spans="1:6" s="851" customFormat="1" ht="15.95" customHeight="1">
      <c r="A20" s="852" t="s">
        <v>351</v>
      </c>
      <c r="B20" s="971" t="s">
        <v>323</v>
      </c>
      <c r="C20" s="971" t="s">
        <v>352</v>
      </c>
      <c r="D20" s="971"/>
      <c r="E20" s="971" t="s">
        <v>353</v>
      </c>
      <c r="F20" s="972">
        <v>262.60000000000002</v>
      </c>
    </row>
    <row r="21" spans="1:6" s="851" customFormat="1" ht="15.95" customHeight="1">
      <c r="A21" s="852" t="s">
        <v>354</v>
      </c>
      <c r="B21" s="971" t="s">
        <v>320</v>
      </c>
      <c r="C21" s="971" t="s">
        <v>352</v>
      </c>
      <c r="D21" s="971"/>
      <c r="E21" s="971" t="s">
        <v>355</v>
      </c>
      <c r="F21" s="972">
        <v>300</v>
      </c>
    </row>
    <row r="22" spans="1:6" s="851" customFormat="1" ht="15.95" customHeight="1">
      <c r="A22" s="852" t="s">
        <v>356</v>
      </c>
      <c r="B22" s="971" t="s">
        <v>341</v>
      </c>
      <c r="C22" s="971" t="s">
        <v>357</v>
      </c>
      <c r="D22" s="971"/>
      <c r="E22" s="971" t="s">
        <v>358</v>
      </c>
      <c r="F22" s="972">
        <v>472.30000000000007</v>
      </c>
    </row>
    <row r="23" spans="1:6" s="851" customFormat="1" ht="15.95" customHeight="1">
      <c r="A23" s="852" t="s">
        <v>359</v>
      </c>
      <c r="B23" s="971" t="s">
        <v>360</v>
      </c>
      <c r="C23" s="971" t="s">
        <v>361</v>
      </c>
      <c r="D23" s="971"/>
      <c r="E23" s="971" t="s">
        <v>362</v>
      </c>
      <c r="F23" s="972">
        <v>662.49999999999989</v>
      </c>
    </row>
    <row r="24" spans="1:6" s="851" customFormat="1" ht="15.95" customHeight="1">
      <c r="A24" s="852" t="s">
        <v>363</v>
      </c>
      <c r="B24" s="971" t="s">
        <v>364</v>
      </c>
      <c r="C24" s="971" t="s">
        <v>321</v>
      </c>
      <c r="D24" s="971"/>
      <c r="E24" s="971" t="s">
        <v>365</v>
      </c>
      <c r="F24" s="972">
        <v>764.90000000000009</v>
      </c>
    </row>
    <row r="25" spans="1:6" s="851" customFormat="1" ht="15.95" customHeight="1">
      <c r="A25" s="852" t="s">
        <v>366</v>
      </c>
      <c r="B25" s="971" t="s">
        <v>367</v>
      </c>
      <c r="C25" s="971" t="s">
        <v>368</v>
      </c>
      <c r="D25" s="971"/>
      <c r="E25" s="971" t="s">
        <v>369</v>
      </c>
      <c r="F25" s="972">
        <v>1359.3000000000002</v>
      </c>
    </row>
    <row r="26" spans="1:6" s="851" customFormat="1" ht="15.95" customHeight="1">
      <c r="A26" s="852" t="s">
        <v>370</v>
      </c>
      <c r="B26" s="971" t="s">
        <v>371</v>
      </c>
      <c r="C26" s="971" t="s">
        <v>372</v>
      </c>
      <c r="D26" s="971"/>
      <c r="E26" s="971" t="s">
        <v>373</v>
      </c>
      <c r="F26" s="972">
        <v>2112.5</v>
      </c>
    </row>
    <row r="27" spans="1:6" s="851" customFormat="1" ht="15.95" customHeight="1">
      <c r="A27" s="852" t="s">
        <v>374</v>
      </c>
      <c r="B27" s="971" t="s">
        <v>375</v>
      </c>
      <c r="C27" s="971" t="s">
        <v>376</v>
      </c>
      <c r="D27" s="971"/>
      <c r="E27" s="971" t="s">
        <v>377</v>
      </c>
      <c r="F27" s="972">
        <v>2900.1</v>
      </c>
    </row>
    <row r="28" spans="1:6" s="851" customFormat="1" ht="15.95" customHeight="1">
      <c r="A28" s="852" t="s">
        <v>378</v>
      </c>
      <c r="B28" s="971" t="s">
        <v>379</v>
      </c>
      <c r="C28" s="971" t="s">
        <v>321</v>
      </c>
      <c r="D28" s="971"/>
      <c r="E28" s="971" t="s">
        <v>380</v>
      </c>
      <c r="F28" s="972">
        <v>5121</v>
      </c>
    </row>
    <row r="29" spans="1:6" s="851" customFormat="1" ht="15.95" customHeight="1">
      <c r="A29" s="852">
        <v>2007</v>
      </c>
      <c r="B29" s="971" t="s">
        <v>381</v>
      </c>
      <c r="C29" s="971" t="s">
        <v>382</v>
      </c>
      <c r="D29" s="971"/>
      <c r="E29" s="973">
        <v>10301</v>
      </c>
      <c r="F29" s="972">
        <v>13294.6</v>
      </c>
    </row>
    <row r="30" spans="1:6" s="851" customFormat="1" ht="15.95" customHeight="1">
      <c r="A30" s="852">
        <v>2008</v>
      </c>
      <c r="B30" s="974">
        <v>2529.96</v>
      </c>
      <c r="C30" s="974">
        <v>45.52</v>
      </c>
      <c r="D30" s="971"/>
      <c r="E30" s="973">
        <v>6987.5099999999993</v>
      </c>
      <c r="F30" s="972">
        <f>E30+C30+B30+D30</f>
        <v>9562.99</v>
      </c>
    </row>
    <row r="31" spans="1:6" s="851" customFormat="1" ht="15.95" customHeight="1">
      <c r="A31" s="852">
        <v>2009</v>
      </c>
      <c r="B31" s="974">
        <v>1930.26</v>
      </c>
      <c r="C31" s="974">
        <v>108.54988514199999</v>
      </c>
      <c r="D31" s="975"/>
      <c r="E31" s="973">
        <f>4987.3+4.7</f>
        <v>4992</v>
      </c>
      <c r="F31" s="972">
        <f>E31+C31+B31+D31</f>
        <v>7030.809885142</v>
      </c>
    </row>
    <row r="32" spans="1:6" s="851" customFormat="1" ht="15.95" customHeight="1">
      <c r="A32" s="852">
        <v>2010</v>
      </c>
      <c r="B32" s="974">
        <v>1715.2</v>
      </c>
      <c r="C32" s="974">
        <v>280.39999999999998</v>
      </c>
      <c r="D32" s="975"/>
      <c r="E32" s="973">
        <f>7918.5+4.1</f>
        <v>7922.6</v>
      </c>
      <c r="F32" s="972">
        <f>E32+C32+B32+D32</f>
        <v>9918.2000000000007</v>
      </c>
    </row>
    <row r="33" spans="1:6" s="851" customFormat="1" ht="15.95" customHeight="1" thickBot="1">
      <c r="A33" s="853">
        <v>2011</v>
      </c>
      <c r="B33" s="976">
        <f>1492.9+16.3</f>
        <v>1509.2</v>
      </c>
      <c r="C33" s="976">
        <f>1341.3+308</f>
        <v>1649.3</v>
      </c>
      <c r="D33" s="977">
        <v>0.9</v>
      </c>
      <c r="E33" s="978">
        <v>6513.2</v>
      </c>
      <c r="F33" s="979">
        <f>E33+C33+B33+D33</f>
        <v>9672.6</v>
      </c>
    </row>
    <row r="34" spans="1:6" s="844" customFormat="1" ht="12.75">
      <c r="A34" s="844" t="s">
        <v>1036</v>
      </c>
      <c r="B34" s="1127"/>
      <c r="C34" s="1128"/>
      <c r="D34" s="1128"/>
      <c r="E34" s="1128"/>
      <c r="F34" s="1129"/>
    </row>
    <row r="35" spans="1:6" s="844" customFormat="1" ht="12.75">
      <c r="A35" s="844" t="s">
        <v>297</v>
      </c>
      <c r="B35" s="1130"/>
      <c r="C35" s="1131"/>
      <c r="D35" s="1131"/>
      <c r="E35" s="1131"/>
      <c r="F35" s="1129"/>
    </row>
  </sheetData>
  <pageMargins left="1" right="0.25" top="0.84" bottom="0.75" header="0.62" footer="0"/>
  <pageSetup paperSize="9" scale="89" orientation="landscape" r:id="rId1"/>
  <headerFooter alignWithMargins="0"/>
  <rowBreaks count="1" manualBreakCount="1">
    <brk id="39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59"/>
  <sheetViews>
    <sheetView view="pageBreakPreview" zoomScaleNormal="75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.75"/>
  <cols>
    <col min="1" max="2" width="13" style="124" customWidth="1"/>
    <col min="3" max="3" width="10.85546875" style="124" bestFit="1" customWidth="1"/>
    <col min="4" max="8" width="8.7109375" style="124" bestFit="1" customWidth="1"/>
    <col min="9" max="9" width="8.5703125" style="124" bestFit="1" customWidth="1"/>
    <col min="10" max="10" width="12.42578125" style="124" bestFit="1" customWidth="1"/>
    <col min="11" max="11" width="9.5703125" style="124" bestFit="1" customWidth="1"/>
    <col min="12" max="12" width="11.85546875" style="124" bestFit="1" customWidth="1"/>
    <col min="13" max="13" width="11.7109375" style="124" bestFit="1" customWidth="1"/>
    <col min="14" max="14" width="9.28515625" style="124" bestFit="1" customWidth="1"/>
    <col min="15" max="32" width="9.140625" style="124"/>
    <col min="33" max="33" width="11" style="124" customWidth="1"/>
    <col min="34" max="256" width="9.140625" style="124"/>
    <col min="257" max="258" width="13" style="124" customWidth="1"/>
    <col min="259" max="259" width="10.85546875" style="124" bestFit="1" customWidth="1"/>
    <col min="260" max="264" width="8.7109375" style="124" bestFit="1" customWidth="1"/>
    <col min="265" max="265" width="8.5703125" style="124" bestFit="1" customWidth="1"/>
    <col min="266" max="266" width="12.42578125" style="124" bestFit="1" customWidth="1"/>
    <col min="267" max="267" width="9.5703125" style="124" bestFit="1" customWidth="1"/>
    <col min="268" max="268" width="11.85546875" style="124" bestFit="1" customWidth="1"/>
    <col min="269" max="269" width="11.7109375" style="124" bestFit="1" customWidth="1"/>
    <col min="270" max="270" width="9.28515625" style="124" bestFit="1" customWidth="1"/>
    <col min="271" max="288" width="9.140625" style="124"/>
    <col min="289" max="289" width="11" style="124" customWidth="1"/>
    <col min="290" max="512" width="9.140625" style="124"/>
    <col min="513" max="514" width="13" style="124" customWidth="1"/>
    <col min="515" max="515" width="10.85546875" style="124" bestFit="1" customWidth="1"/>
    <col min="516" max="520" width="8.7109375" style="124" bestFit="1" customWidth="1"/>
    <col min="521" max="521" width="8.5703125" style="124" bestFit="1" customWidth="1"/>
    <col min="522" max="522" width="12.42578125" style="124" bestFit="1" customWidth="1"/>
    <col min="523" max="523" width="9.5703125" style="124" bestFit="1" customWidth="1"/>
    <col min="524" max="524" width="11.85546875" style="124" bestFit="1" customWidth="1"/>
    <col min="525" max="525" width="11.7109375" style="124" bestFit="1" customWidth="1"/>
    <col min="526" max="526" width="9.28515625" style="124" bestFit="1" customWidth="1"/>
    <col min="527" max="544" width="9.140625" style="124"/>
    <col min="545" max="545" width="11" style="124" customWidth="1"/>
    <col min="546" max="768" width="9.140625" style="124"/>
    <col min="769" max="770" width="13" style="124" customWidth="1"/>
    <col min="771" max="771" width="10.85546875" style="124" bestFit="1" customWidth="1"/>
    <col min="772" max="776" width="8.7109375" style="124" bestFit="1" customWidth="1"/>
    <col min="777" max="777" width="8.5703125" style="124" bestFit="1" customWidth="1"/>
    <col min="778" max="778" width="12.42578125" style="124" bestFit="1" customWidth="1"/>
    <col min="779" max="779" width="9.5703125" style="124" bestFit="1" customWidth="1"/>
    <col min="780" max="780" width="11.85546875" style="124" bestFit="1" customWidth="1"/>
    <col min="781" max="781" width="11.7109375" style="124" bestFit="1" customWidth="1"/>
    <col min="782" max="782" width="9.28515625" style="124" bestFit="1" customWidth="1"/>
    <col min="783" max="800" width="9.140625" style="124"/>
    <col min="801" max="801" width="11" style="124" customWidth="1"/>
    <col min="802" max="1024" width="9.140625" style="124"/>
    <col min="1025" max="1026" width="13" style="124" customWidth="1"/>
    <col min="1027" max="1027" width="10.85546875" style="124" bestFit="1" customWidth="1"/>
    <col min="1028" max="1032" width="8.7109375" style="124" bestFit="1" customWidth="1"/>
    <col min="1033" max="1033" width="8.5703125" style="124" bestFit="1" customWidth="1"/>
    <col min="1034" max="1034" width="12.42578125" style="124" bestFit="1" customWidth="1"/>
    <col min="1035" max="1035" width="9.5703125" style="124" bestFit="1" customWidth="1"/>
    <col min="1036" max="1036" width="11.85546875" style="124" bestFit="1" customWidth="1"/>
    <col min="1037" max="1037" width="11.7109375" style="124" bestFit="1" customWidth="1"/>
    <col min="1038" max="1038" width="9.28515625" style="124" bestFit="1" customWidth="1"/>
    <col min="1039" max="1056" width="9.140625" style="124"/>
    <col min="1057" max="1057" width="11" style="124" customWidth="1"/>
    <col min="1058" max="1280" width="9.140625" style="124"/>
    <col min="1281" max="1282" width="13" style="124" customWidth="1"/>
    <col min="1283" max="1283" width="10.85546875" style="124" bestFit="1" customWidth="1"/>
    <col min="1284" max="1288" width="8.7109375" style="124" bestFit="1" customWidth="1"/>
    <col min="1289" max="1289" width="8.5703125" style="124" bestFit="1" customWidth="1"/>
    <col min="1290" max="1290" width="12.42578125" style="124" bestFit="1" customWidth="1"/>
    <col min="1291" max="1291" width="9.5703125" style="124" bestFit="1" customWidth="1"/>
    <col min="1292" max="1292" width="11.85546875" style="124" bestFit="1" customWidth="1"/>
    <col min="1293" max="1293" width="11.7109375" style="124" bestFit="1" customWidth="1"/>
    <col min="1294" max="1294" width="9.28515625" style="124" bestFit="1" customWidth="1"/>
    <col min="1295" max="1312" width="9.140625" style="124"/>
    <col min="1313" max="1313" width="11" style="124" customWidth="1"/>
    <col min="1314" max="1536" width="9.140625" style="124"/>
    <col min="1537" max="1538" width="13" style="124" customWidth="1"/>
    <col min="1539" max="1539" width="10.85546875" style="124" bestFit="1" customWidth="1"/>
    <col min="1540" max="1544" width="8.7109375" style="124" bestFit="1" customWidth="1"/>
    <col min="1545" max="1545" width="8.5703125" style="124" bestFit="1" customWidth="1"/>
    <col min="1546" max="1546" width="12.42578125" style="124" bestFit="1" customWidth="1"/>
    <col min="1547" max="1547" width="9.5703125" style="124" bestFit="1" customWidth="1"/>
    <col min="1548" max="1548" width="11.85546875" style="124" bestFit="1" customWidth="1"/>
    <col min="1549" max="1549" width="11.7109375" style="124" bestFit="1" customWidth="1"/>
    <col min="1550" max="1550" width="9.28515625" style="124" bestFit="1" customWidth="1"/>
    <col min="1551" max="1568" width="9.140625" style="124"/>
    <col min="1569" max="1569" width="11" style="124" customWidth="1"/>
    <col min="1570" max="1792" width="9.140625" style="124"/>
    <col min="1793" max="1794" width="13" style="124" customWidth="1"/>
    <col min="1795" max="1795" width="10.85546875" style="124" bestFit="1" customWidth="1"/>
    <col min="1796" max="1800" width="8.7109375" style="124" bestFit="1" customWidth="1"/>
    <col min="1801" max="1801" width="8.5703125" style="124" bestFit="1" customWidth="1"/>
    <col min="1802" max="1802" width="12.42578125" style="124" bestFit="1" customWidth="1"/>
    <col min="1803" max="1803" width="9.5703125" style="124" bestFit="1" customWidth="1"/>
    <col min="1804" max="1804" width="11.85546875" style="124" bestFit="1" customWidth="1"/>
    <col min="1805" max="1805" width="11.7109375" style="124" bestFit="1" customWidth="1"/>
    <col min="1806" max="1806" width="9.28515625" style="124" bestFit="1" customWidth="1"/>
    <col min="1807" max="1824" width="9.140625" style="124"/>
    <col min="1825" max="1825" width="11" style="124" customWidth="1"/>
    <col min="1826" max="2048" width="9.140625" style="124"/>
    <col min="2049" max="2050" width="13" style="124" customWidth="1"/>
    <col min="2051" max="2051" width="10.85546875" style="124" bestFit="1" customWidth="1"/>
    <col min="2052" max="2056" width="8.7109375" style="124" bestFit="1" customWidth="1"/>
    <col min="2057" max="2057" width="8.5703125" style="124" bestFit="1" customWidth="1"/>
    <col min="2058" max="2058" width="12.42578125" style="124" bestFit="1" customWidth="1"/>
    <col min="2059" max="2059" width="9.5703125" style="124" bestFit="1" customWidth="1"/>
    <col min="2060" max="2060" width="11.85546875" style="124" bestFit="1" customWidth="1"/>
    <col min="2061" max="2061" width="11.7109375" style="124" bestFit="1" customWidth="1"/>
    <col min="2062" max="2062" width="9.28515625" style="124" bestFit="1" customWidth="1"/>
    <col min="2063" max="2080" width="9.140625" style="124"/>
    <col min="2081" max="2081" width="11" style="124" customWidth="1"/>
    <col min="2082" max="2304" width="9.140625" style="124"/>
    <col min="2305" max="2306" width="13" style="124" customWidth="1"/>
    <col min="2307" max="2307" width="10.85546875" style="124" bestFit="1" customWidth="1"/>
    <col min="2308" max="2312" width="8.7109375" style="124" bestFit="1" customWidth="1"/>
    <col min="2313" max="2313" width="8.5703125" style="124" bestFit="1" customWidth="1"/>
    <col min="2314" max="2314" width="12.42578125" style="124" bestFit="1" customWidth="1"/>
    <col min="2315" max="2315" width="9.5703125" style="124" bestFit="1" customWidth="1"/>
    <col min="2316" max="2316" width="11.85546875" style="124" bestFit="1" customWidth="1"/>
    <col min="2317" max="2317" width="11.7109375" style="124" bestFit="1" customWidth="1"/>
    <col min="2318" max="2318" width="9.28515625" style="124" bestFit="1" customWidth="1"/>
    <col min="2319" max="2336" width="9.140625" style="124"/>
    <col min="2337" max="2337" width="11" style="124" customWidth="1"/>
    <col min="2338" max="2560" width="9.140625" style="124"/>
    <col min="2561" max="2562" width="13" style="124" customWidth="1"/>
    <col min="2563" max="2563" width="10.85546875" style="124" bestFit="1" customWidth="1"/>
    <col min="2564" max="2568" width="8.7109375" style="124" bestFit="1" customWidth="1"/>
    <col min="2569" max="2569" width="8.5703125" style="124" bestFit="1" customWidth="1"/>
    <col min="2570" max="2570" width="12.42578125" style="124" bestFit="1" customWidth="1"/>
    <col min="2571" max="2571" width="9.5703125" style="124" bestFit="1" customWidth="1"/>
    <col min="2572" max="2572" width="11.85546875" style="124" bestFit="1" customWidth="1"/>
    <col min="2573" max="2573" width="11.7109375" style="124" bestFit="1" customWidth="1"/>
    <col min="2574" max="2574" width="9.28515625" style="124" bestFit="1" customWidth="1"/>
    <col min="2575" max="2592" width="9.140625" style="124"/>
    <col min="2593" max="2593" width="11" style="124" customWidth="1"/>
    <col min="2594" max="2816" width="9.140625" style="124"/>
    <col min="2817" max="2818" width="13" style="124" customWidth="1"/>
    <col min="2819" max="2819" width="10.85546875" style="124" bestFit="1" customWidth="1"/>
    <col min="2820" max="2824" width="8.7109375" style="124" bestFit="1" customWidth="1"/>
    <col min="2825" max="2825" width="8.5703125" style="124" bestFit="1" customWidth="1"/>
    <col min="2826" max="2826" width="12.42578125" style="124" bestFit="1" customWidth="1"/>
    <col min="2827" max="2827" width="9.5703125" style="124" bestFit="1" customWidth="1"/>
    <col min="2828" max="2828" width="11.85546875" style="124" bestFit="1" customWidth="1"/>
    <col min="2829" max="2829" width="11.7109375" style="124" bestFit="1" customWidth="1"/>
    <col min="2830" max="2830" width="9.28515625" style="124" bestFit="1" customWidth="1"/>
    <col min="2831" max="2848" width="9.140625" style="124"/>
    <col min="2849" max="2849" width="11" style="124" customWidth="1"/>
    <col min="2850" max="3072" width="9.140625" style="124"/>
    <col min="3073" max="3074" width="13" style="124" customWidth="1"/>
    <col min="3075" max="3075" width="10.85546875" style="124" bestFit="1" customWidth="1"/>
    <col min="3076" max="3080" width="8.7109375" style="124" bestFit="1" customWidth="1"/>
    <col min="3081" max="3081" width="8.5703125" style="124" bestFit="1" customWidth="1"/>
    <col min="3082" max="3082" width="12.42578125" style="124" bestFit="1" customWidth="1"/>
    <col min="3083" max="3083" width="9.5703125" style="124" bestFit="1" customWidth="1"/>
    <col min="3084" max="3084" width="11.85546875" style="124" bestFit="1" customWidth="1"/>
    <col min="3085" max="3085" width="11.7109375" style="124" bestFit="1" customWidth="1"/>
    <col min="3086" max="3086" width="9.28515625" style="124" bestFit="1" customWidth="1"/>
    <col min="3087" max="3104" width="9.140625" style="124"/>
    <col min="3105" max="3105" width="11" style="124" customWidth="1"/>
    <col min="3106" max="3328" width="9.140625" style="124"/>
    <col min="3329" max="3330" width="13" style="124" customWidth="1"/>
    <col min="3331" max="3331" width="10.85546875" style="124" bestFit="1" customWidth="1"/>
    <col min="3332" max="3336" width="8.7109375" style="124" bestFit="1" customWidth="1"/>
    <col min="3337" max="3337" width="8.5703125" style="124" bestFit="1" customWidth="1"/>
    <col min="3338" max="3338" width="12.42578125" style="124" bestFit="1" customWidth="1"/>
    <col min="3339" max="3339" width="9.5703125" style="124" bestFit="1" customWidth="1"/>
    <col min="3340" max="3340" width="11.85546875" style="124" bestFit="1" customWidth="1"/>
    <col min="3341" max="3341" width="11.7109375" style="124" bestFit="1" customWidth="1"/>
    <col min="3342" max="3342" width="9.28515625" style="124" bestFit="1" customWidth="1"/>
    <col min="3343" max="3360" width="9.140625" style="124"/>
    <col min="3361" max="3361" width="11" style="124" customWidth="1"/>
    <col min="3362" max="3584" width="9.140625" style="124"/>
    <col min="3585" max="3586" width="13" style="124" customWidth="1"/>
    <col min="3587" max="3587" width="10.85546875" style="124" bestFit="1" customWidth="1"/>
    <col min="3588" max="3592" width="8.7109375" style="124" bestFit="1" customWidth="1"/>
    <col min="3593" max="3593" width="8.5703125" style="124" bestFit="1" customWidth="1"/>
    <col min="3594" max="3594" width="12.42578125" style="124" bestFit="1" customWidth="1"/>
    <col min="3595" max="3595" width="9.5703125" style="124" bestFit="1" customWidth="1"/>
    <col min="3596" max="3596" width="11.85546875" style="124" bestFit="1" customWidth="1"/>
    <col min="3597" max="3597" width="11.7109375" style="124" bestFit="1" customWidth="1"/>
    <col min="3598" max="3598" width="9.28515625" style="124" bestFit="1" customWidth="1"/>
    <col min="3599" max="3616" width="9.140625" style="124"/>
    <col min="3617" max="3617" width="11" style="124" customWidth="1"/>
    <col min="3618" max="3840" width="9.140625" style="124"/>
    <col min="3841" max="3842" width="13" style="124" customWidth="1"/>
    <col min="3843" max="3843" width="10.85546875" style="124" bestFit="1" customWidth="1"/>
    <col min="3844" max="3848" width="8.7109375" style="124" bestFit="1" customWidth="1"/>
    <col min="3849" max="3849" width="8.5703125" style="124" bestFit="1" customWidth="1"/>
    <col min="3850" max="3850" width="12.42578125" style="124" bestFit="1" customWidth="1"/>
    <col min="3851" max="3851" width="9.5703125" style="124" bestFit="1" customWidth="1"/>
    <col min="3852" max="3852" width="11.85546875" style="124" bestFit="1" customWidth="1"/>
    <col min="3853" max="3853" width="11.7109375" style="124" bestFit="1" customWidth="1"/>
    <col min="3854" max="3854" width="9.28515625" style="124" bestFit="1" customWidth="1"/>
    <col min="3855" max="3872" width="9.140625" style="124"/>
    <col min="3873" max="3873" width="11" style="124" customWidth="1"/>
    <col min="3874" max="4096" width="9.140625" style="124"/>
    <col min="4097" max="4098" width="13" style="124" customWidth="1"/>
    <col min="4099" max="4099" width="10.85546875" style="124" bestFit="1" customWidth="1"/>
    <col min="4100" max="4104" width="8.7109375" style="124" bestFit="1" customWidth="1"/>
    <col min="4105" max="4105" width="8.5703125" style="124" bestFit="1" customWidth="1"/>
    <col min="4106" max="4106" width="12.42578125" style="124" bestFit="1" customWidth="1"/>
    <col min="4107" max="4107" width="9.5703125" style="124" bestFit="1" customWidth="1"/>
    <col min="4108" max="4108" width="11.85546875" style="124" bestFit="1" customWidth="1"/>
    <col min="4109" max="4109" width="11.7109375" style="124" bestFit="1" customWidth="1"/>
    <col min="4110" max="4110" width="9.28515625" style="124" bestFit="1" customWidth="1"/>
    <col min="4111" max="4128" width="9.140625" style="124"/>
    <col min="4129" max="4129" width="11" style="124" customWidth="1"/>
    <col min="4130" max="4352" width="9.140625" style="124"/>
    <col min="4353" max="4354" width="13" style="124" customWidth="1"/>
    <col min="4355" max="4355" width="10.85546875" style="124" bestFit="1" customWidth="1"/>
    <col min="4356" max="4360" width="8.7109375" style="124" bestFit="1" customWidth="1"/>
    <col min="4361" max="4361" width="8.5703125" style="124" bestFit="1" customWidth="1"/>
    <col min="4362" max="4362" width="12.42578125" style="124" bestFit="1" customWidth="1"/>
    <col min="4363" max="4363" width="9.5703125" style="124" bestFit="1" customWidth="1"/>
    <col min="4364" max="4364" width="11.85546875" style="124" bestFit="1" customWidth="1"/>
    <col min="4365" max="4365" width="11.7109375" style="124" bestFit="1" customWidth="1"/>
    <col min="4366" max="4366" width="9.28515625" style="124" bestFit="1" customWidth="1"/>
    <col min="4367" max="4384" width="9.140625" style="124"/>
    <col min="4385" max="4385" width="11" style="124" customWidth="1"/>
    <col min="4386" max="4608" width="9.140625" style="124"/>
    <col min="4609" max="4610" width="13" style="124" customWidth="1"/>
    <col min="4611" max="4611" width="10.85546875" style="124" bestFit="1" customWidth="1"/>
    <col min="4612" max="4616" width="8.7109375" style="124" bestFit="1" customWidth="1"/>
    <col min="4617" max="4617" width="8.5703125" style="124" bestFit="1" customWidth="1"/>
    <col min="4618" max="4618" width="12.42578125" style="124" bestFit="1" customWidth="1"/>
    <col min="4619" max="4619" width="9.5703125" style="124" bestFit="1" customWidth="1"/>
    <col min="4620" max="4620" width="11.85546875" style="124" bestFit="1" customWidth="1"/>
    <col min="4621" max="4621" width="11.7109375" style="124" bestFit="1" customWidth="1"/>
    <col min="4622" max="4622" width="9.28515625" style="124" bestFit="1" customWidth="1"/>
    <col min="4623" max="4640" width="9.140625" style="124"/>
    <col min="4641" max="4641" width="11" style="124" customWidth="1"/>
    <col min="4642" max="4864" width="9.140625" style="124"/>
    <col min="4865" max="4866" width="13" style="124" customWidth="1"/>
    <col min="4867" max="4867" width="10.85546875" style="124" bestFit="1" customWidth="1"/>
    <col min="4868" max="4872" width="8.7109375" style="124" bestFit="1" customWidth="1"/>
    <col min="4873" max="4873" width="8.5703125" style="124" bestFit="1" customWidth="1"/>
    <col min="4874" max="4874" width="12.42578125" style="124" bestFit="1" customWidth="1"/>
    <col min="4875" max="4875" width="9.5703125" style="124" bestFit="1" customWidth="1"/>
    <col min="4876" max="4876" width="11.85546875" style="124" bestFit="1" customWidth="1"/>
    <col min="4877" max="4877" width="11.7109375" style="124" bestFit="1" customWidth="1"/>
    <col min="4878" max="4878" width="9.28515625" style="124" bestFit="1" customWidth="1"/>
    <col min="4879" max="4896" width="9.140625" style="124"/>
    <col min="4897" max="4897" width="11" style="124" customWidth="1"/>
    <col min="4898" max="5120" width="9.140625" style="124"/>
    <col min="5121" max="5122" width="13" style="124" customWidth="1"/>
    <col min="5123" max="5123" width="10.85546875" style="124" bestFit="1" customWidth="1"/>
    <col min="5124" max="5128" width="8.7109375" style="124" bestFit="1" customWidth="1"/>
    <col min="5129" max="5129" width="8.5703125" style="124" bestFit="1" customWidth="1"/>
    <col min="5130" max="5130" width="12.42578125" style="124" bestFit="1" customWidth="1"/>
    <col min="5131" max="5131" width="9.5703125" style="124" bestFit="1" customWidth="1"/>
    <col min="5132" max="5132" width="11.85546875" style="124" bestFit="1" customWidth="1"/>
    <col min="5133" max="5133" width="11.7109375" style="124" bestFit="1" customWidth="1"/>
    <col min="5134" max="5134" width="9.28515625" style="124" bestFit="1" customWidth="1"/>
    <col min="5135" max="5152" width="9.140625" style="124"/>
    <col min="5153" max="5153" width="11" style="124" customWidth="1"/>
    <col min="5154" max="5376" width="9.140625" style="124"/>
    <col min="5377" max="5378" width="13" style="124" customWidth="1"/>
    <col min="5379" max="5379" width="10.85546875" style="124" bestFit="1" customWidth="1"/>
    <col min="5380" max="5384" width="8.7109375" style="124" bestFit="1" customWidth="1"/>
    <col min="5385" max="5385" width="8.5703125" style="124" bestFit="1" customWidth="1"/>
    <col min="5386" max="5386" width="12.42578125" style="124" bestFit="1" customWidth="1"/>
    <col min="5387" max="5387" width="9.5703125" style="124" bestFit="1" customWidth="1"/>
    <col min="5388" max="5388" width="11.85546875" style="124" bestFit="1" customWidth="1"/>
    <col min="5389" max="5389" width="11.7109375" style="124" bestFit="1" customWidth="1"/>
    <col min="5390" max="5390" width="9.28515625" style="124" bestFit="1" customWidth="1"/>
    <col min="5391" max="5408" width="9.140625" style="124"/>
    <col min="5409" max="5409" width="11" style="124" customWidth="1"/>
    <col min="5410" max="5632" width="9.140625" style="124"/>
    <col min="5633" max="5634" width="13" style="124" customWidth="1"/>
    <col min="5635" max="5635" width="10.85546875" style="124" bestFit="1" customWidth="1"/>
    <col min="5636" max="5640" width="8.7109375" style="124" bestFit="1" customWidth="1"/>
    <col min="5641" max="5641" width="8.5703125" style="124" bestFit="1" customWidth="1"/>
    <col min="5642" max="5642" width="12.42578125" style="124" bestFit="1" customWidth="1"/>
    <col min="5643" max="5643" width="9.5703125" style="124" bestFit="1" customWidth="1"/>
    <col min="5644" max="5644" width="11.85546875" style="124" bestFit="1" customWidth="1"/>
    <col min="5645" max="5645" width="11.7109375" style="124" bestFit="1" customWidth="1"/>
    <col min="5646" max="5646" width="9.28515625" style="124" bestFit="1" customWidth="1"/>
    <col min="5647" max="5664" width="9.140625" style="124"/>
    <col min="5665" max="5665" width="11" style="124" customWidth="1"/>
    <col min="5666" max="5888" width="9.140625" style="124"/>
    <col min="5889" max="5890" width="13" style="124" customWidth="1"/>
    <col min="5891" max="5891" width="10.85546875" style="124" bestFit="1" customWidth="1"/>
    <col min="5892" max="5896" width="8.7109375" style="124" bestFit="1" customWidth="1"/>
    <col min="5897" max="5897" width="8.5703125" style="124" bestFit="1" customWidth="1"/>
    <col min="5898" max="5898" width="12.42578125" style="124" bestFit="1" customWidth="1"/>
    <col min="5899" max="5899" width="9.5703125" style="124" bestFit="1" customWidth="1"/>
    <col min="5900" max="5900" width="11.85546875" style="124" bestFit="1" customWidth="1"/>
    <col min="5901" max="5901" width="11.7109375" style="124" bestFit="1" customWidth="1"/>
    <col min="5902" max="5902" width="9.28515625" style="124" bestFit="1" customWidth="1"/>
    <col min="5903" max="5920" width="9.140625" style="124"/>
    <col min="5921" max="5921" width="11" style="124" customWidth="1"/>
    <col min="5922" max="6144" width="9.140625" style="124"/>
    <col min="6145" max="6146" width="13" style="124" customWidth="1"/>
    <col min="6147" max="6147" width="10.85546875" style="124" bestFit="1" customWidth="1"/>
    <col min="6148" max="6152" width="8.7109375" style="124" bestFit="1" customWidth="1"/>
    <col min="6153" max="6153" width="8.5703125" style="124" bestFit="1" customWidth="1"/>
    <col min="6154" max="6154" width="12.42578125" style="124" bestFit="1" customWidth="1"/>
    <col min="6155" max="6155" width="9.5703125" style="124" bestFit="1" customWidth="1"/>
    <col min="6156" max="6156" width="11.85546875" style="124" bestFit="1" customWidth="1"/>
    <col min="6157" max="6157" width="11.7109375" style="124" bestFit="1" customWidth="1"/>
    <col min="6158" max="6158" width="9.28515625" style="124" bestFit="1" customWidth="1"/>
    <col min="6159" max="6176" width="9.140625" style="124"/>
    <col min="6177" max="6177" width="11" style="124" customWidth="1"/>
    <col min="6178" max="6400" width="9.140625" style="124"/>
    <col min="6401" max="6402" width="13" style="124" customWidth="1"/>
    <col min="6403" max="6403" width="10.85546875" style="124" bestFit="1" customWidth="1"/>
    <col min="6404" max="6408" width="8.7109375" style="124" bestFit="1" customWidth="1"/>
    <col min="6409" max="6409" width="8.5703125" style="124" bestFit="1" customWidth="1"/>
    <col min="6410" max="6410" width="12.42578125" style="124" bestFit="1" customWidth="1"/>
    <col min="6411" max="6411" width="9.5703125" style="124" bestFit="1" customWidth="1"/>
    <col min="6412" max="6412" width="11.85546875" style="124" bestFit="1" customWidth="1"/>
    <col min="6413" max="6413" width="11.7109375" style="124" bestFit="1" customWidth="1"/>
    <col min="6414" max="6414" width="9.28515625" style="124" bestFit="1" customWidth="1"/>
    <col min="6415" max="6432" width="9.140625" style="124"/>
    <col min="6433" max="6433" width="11" style="124" customWidth="1"/>
    <col min="6434" max="6656" width="9.140625" style="124"/>
    <col min="6657" max="6658" width="13" style="124" customWidth="1"/>
    <col min="6659" max="6659" width="10.85546875" style="124" bestFit="1" customWidth="1"/>
    <col min="6660" max="6664" width="8.7109375" style="124" bestFit="1" customWidth="1"/>
    <col min="6665" max="6665" width="8.5703125" style="124" bestFit="1" customWidth="1"/>
    <col min="6666" max="6666" width="12.42578125" style="124" bestFit="1" customWidth="1"/>
    <col min="6667" max="6667" width="9.5703125" style="124" bestFit="1" customWidth="1"/>
    <col min="6668" max="6668" width="11.85546875" style="124" bestFit="1" customWidth="1"/>
    <col min="6669" max="6669" width="11.7109375" style="124" bestFit="1" customWidth="1"/>
    <col min="6670" max="6670" width="9.28515625" style="124" bestFit="1" customWidth="1"/>
    <col min="6671" max="6688" width="9.140625" style="124"/>
    <col min="6689" max="6689" width="11" style="124" customWidth="1"/>
    <col min="6690" max="6912" width="9.140625" style="124"/>
    <col min="6913" max="6914" width="13" style="124" customWidth="1"/>
    <col min="6915" max="6915" width="10.85546875" style="124" bestFit="1" customWidth="1"/>
    <col min="6916" max="6920" width="8.7109375" style="124" bestFit="1" customWidth="1"/>
    <col min="6921" max="6921" width="8.5703125" style="124" bestFit="1" customWidth="1"/>
    <col min="6922" max="6922" width="12.42578125" style="124" bestFit="1" customWidth="1"/>
    <col min="6923" max="6923" width="9.5703125" style="124" bestFit="1" customWidth="1"/>
    <col min="6924" max="6924" width="11.85546875" style="124" bestFit="1" customWidth="1"/>
    <col min="6925" max="6925" width="11.7109375" style="124" bestFit="1" customWidth="1"/>
    <col min="6926" max="6926" width="9.28515625" style="124" bestFit="1" customWidth="1"/>
    <col min="6927" max="6944" width="9.140625" style="124"/>
    <col min="6945" max="6945" width="11" style="124" customWidth="1"/>
    <col min="6946" max="7168" width="9.140625" style="124"/>
    <col min="7169" max="7170" width="13" style="124" customWidth="1"/>
    <col min="7171" max="7171" width="10.85546875" style="124" bestFit="1" customWidth="1"/>
    <col min="7172" max="7176" width="8.7109375" style="124" bestFit="1" customWidth="1"/>
    <col min="7177" max="7177" width="8.5703125" style="124" bestFit="1" customWidth="1"/>
    <col min="7178" max="7178" width="12.42578125" style="124" bestFit="1" customWidth="1"/>
    <col min="7179" max="7179" width="9.5703125" style="124" bestFit="1" customWidth="1"/>
    <col min="7180" max="7180" width="11.85546875" style="124" bestFit="1" customWidth="1"/>
    <col min="7181" max="7181" width="11.7109375" style="124" bestFit="1" customWidth="1"/>
    <col min="7182" max="7182" width="9.28515625" style="124" bestFit="1" customWidth="1"/>
    <col min="7183" max="7200" width="9.140625" style="124"/>
    <col min="7201" max="7201" width="11" style="124" customWidth="1"/>
    <col min="7202" max="7424" width="9.140625" style="124"/>
    <col min="7425" max="7426" width="13" style="124" customWidth="1"/>
    <col min="7427" max="7427" width="10.85546875" style="124" bestFit="1" customWidth="1"/>
    <col min="7428" max="7432" width="8.7109375" style="124" bestFit="1" customWidth="1"/>
    <col min="7433" max="7433" width="8.5703125" style="124" bestFit="1" customWidth="1"/>
    <col min="7434" max="7434" width="12.42578125" style="124" bestFit="1" customWidth="1"/>
    <col min="7435" max="7435" width="9.5703125" style="124" bestFit="1" customWidth="1"/>
    <col min="7436" max="7436" width="11.85546875" style="124" bestFit="1" customWidth="1"/>
    <col min="7437" max="7437" width="11.7109375" style="124" bestFit="1" customWidth="1"/>
    <col min="7438" max="7438" width="9.28515625" style="124" bestFit="1" customWidth="1"/>
    <col min="7439" max="7456" width="9.140625" style="124"/>
    <col min="7457" max="7457" width="11" style="124" customWidth="1"/>
    <col min="7458" max="7680" width="9.140625" style="124"/>
    <col min="7681" max="7682" width="13" style="124" customWidth="1"/>
    <col min="7683" max="7683" width="10.85546875" style="124" bestFit="1" customWidth="1"/>
    <col min="7684" max="7688" width="8.7109375" style="124" bestFit="1" customWidth="1"/>
    <col min="7689" max="7689" width="8.5703125" style="124" bestFit="1" customWidth="1"/>
    <col min="7690" max="7690" width="12.42578125" style="124" bestFit="1" customWidth="1"/>
    <col min="7691" max="7691" width="9.5703125" style="124" bestFit="1" customWidth="1"/>
    <col min="7692" max="7692" width="11.85546875" style="124" bestFit="1" customWidth="1"/>
    <col min="7693" max="7693" width="11.7109375" style="124" bestFit="1" customWidth="1"/>
    <col min="7694" max="7694" width="9.28515625" style="124" bestFit="1" customWidth="1"/>
    <col min="7695" max="7712" width="9.140625" style="124"/>
    <col min="7713" max="7713" width="11" style="124" customWidth="1"/>
    <col min="7714" max="7936" width="9.140625" style="124"/>
    <col min="7937" max="7938" width="13" style="124" customWidth="1"/>
    <col min="7939" max="7939" width="10.85546875" style="124" bestFit="1" customWidth="1"/>
    <col min="7940" max="7944" width="8.7109375" style="124" bestFit="1" customWidth="1"/>
    <col min="7945" max="7945" width="8.5703125" style="124" bestFit="1" customWidth="1"/>
    <col min="7946" max="7946" width="12.42578125" style="124" bestFit="1" customWidth="1"/>
    <col min="7947" max="7947" width="9.5703125" style="124" bestFit="1" customWidth="1"/>
    <col min="7948" max="7948" width="11.85546875" style="124" bestFit="1" customWidth="1"/>
    <col min="7949" max="7949" width="11.7109375" style="124" bestFit="1" customWidth="1"/>
    <col min="7950" max="7950" width="9.28515625" style="124" bestFit="1" customWidth="1"/>
    <col min="7951" max="7968" width="9.140625" style="124"/>
    <col min="7969" max="7969" width="11" style="124" customWidth="1"/>
    <col min="7970" max="8192" width="9.140625" style="124"/>
    <col min="8193" max="8194" width="13" style="124" customWidth="1"/>
    <col min="8195" max="8195" width="10.85546875" style="124" bestFit="1" customWidth="1"/>
    <col min="8196" max="8200" width="8.7109375" style="124" bestFit="1" customWidth="1"/>
    <col min="8201" max="8201" width="8.5703125" style="124" bestFit="1" customWidth="1"/>
    <col min="8202" max="8202" width="12.42578125" style="124" bestFit="1" customWidth="1"/>
    <col min="8203" max="8203" width="9.5703125" style="124" bestFit="1" customWidth="1"/>
    <col min="8204" max="8204" width="11.85546875" style="124" bestFit="1" customWidth="1"/>
    <col min="8205" max="8205" width="11.7109375" style="124" bestFit="1" customWidth="1"/>
    <col min="8206" max="8206" width="9.28515625" style="124" bestFit="1" customWidth="1"/>
    <col min="8207" max="8224" width="9.140625" style="124"/>
    <col min="8225" max="8225" width="11" style="124" customWidth="1"/>
    <col min="8226" max="8448" width="9.140625" style="124"/>
    <col min="8449" max="8450" width="13" style="124" customWidth="1"/>
    <col min="8451" max="8451" width="10.85546875" style="124" bestFit="1" customWidth="1"/>
    <col min="8452" max="8456" width="8.7109375" style="124" bestFit="1" customWidth="1"/>
    <col min="8457" max="8457" width="8.5703125" style="124" bestFit="1" customWidth="1"/>
    <col min="8458" max="8458" width="12.42578125" style="124" bestFit="1" customWidth="1"/>
    <col min="8459" max="8459" width="9.5703125" style="124" bestFit="1" customWidth="1"/>
    <col min="8460" max="8460" width="11.85546875" style="124" bestFit="1" customWidth="1"/>
    <col min="8461" max="8461" width="11.7109375" style="124" bestFit="1" customWidth="1"/>
    <col min="8462" max="8462" width="9.28515625" style="124" bestFit="1" customWidth="1"/>
    <col min="8463" max="8480" width="9.140625" style="124"/>
    <col min="8481" max="8481" width="11" style="124" customWidth="1"/>
    <col min="8482" max="8704" width="9.140625" style="124"/>
    <col min="8705" max="8706" width="13" style="124" customWidth="1"/>
    <col min="8707" max="8707" width="10.85546875" style="124" bestFit="1" customWidth="1"/>
    <col min="8708" max="8712" width="8.7109375" style="124" bestFit="1" customWidth="1"/>
    <col min="8713" max="8713" width="8.5703125" style="124" bestFit="1" customWidth="1"/>
    <col min="8714" max="8714" width="12.42578125" style="124" bestFit="1" customWidth="1"/>
    <col min="8715" max="8715" width="9.5703125" style="124" bestFit="1" customWidth="1"/>
    <col min="8716" max="8716" width="11.85546875" style="124" bestFit="1" customWidth="1"/>
    <col min="8717" max="8717" width="11.7109375" style="124" bestFit="1" customWidth="1"/>
    <col min="8718" max="8718" width="9.28515625" style="124" bestFit="1" customWidth="1"/>
    <col min="8719" max="8736" width="9.140625" style="124"/>
    <col min="8737" max="8737" width="11" style="124" customWidth="1"/>
    <col min="8738" max="8960" width="9.140625" style="124"/>
    <col min="8961" max="8962" width="13" style="124" customWidth="1"/>
    <col min="8963" max="8963" width="10.85546875" style="124" bestFit="1" customWidth="1"/>
    <col min="8964" max="8968" width="8.7109375" style="124" bestFit="1" customWidth="1"/>
    <col min="8969" max="8969" width="8.5703125" style="124" bestFit="1" customWidth="1"/>
    <col min="8970" max="8970" width="12.42578125" style="124" bestFit="1" customWidth="1"/>
    <col min="8971" max="8971" width="9.5703125" style="124" bestFit="1" customWidth="1"/>
    <col min="8972" max="8972" width="11.85546875" style="124" bestFit="1" customWidth="1"/>
    <col min="8973" max="8973" width="11.7109375" style="124" bestFit="1" customWidth="1"/>
    <col min="8974" max="8974" width="9.28515625" style="124" bestFit="1" customWidth="1"/>
    <col min="8975" max="8992" width="9.140625" style="124"/>
    <col min="8993" max="8993" width="11" style="124" customWidth="1"/>
    <col min="8994" max="9216" width="9.140625" style="124"/>
    <col min="9217" max="9218" width="13" style="124" customWidth="1"/>
    <col min="9219" max="9219" width="10.85546875" style="124" bestFit="1" customWidth="1"/>
    <col min="9220" max="9224" width="8.7109375" style="124" bestFit="1" customWidth="1"/>
    <col min="9225" max="9225" width="8.5703125" style="124" bestFit="1" customWidth="1"/>
    <col min="9226" max="9226" width="12.42578125" style="124" bestFit="1" customWidth="1"/>
    <col min="9227" max="9227" width="9.5703125" style="124" bestFit="1" customWidth="1"/>
    <col min="9228" max="9228" width="11.85546875" style="124" bestFit="1" customWidth="1"/>
    <col min="9229" max="9229" width="11.7109375" style="124" bestFit="1" customWidth="1"/>
    <col min="9230" max="9230" width="9.28515625" style="124" bestFit="1" customWidth="1"/>
    <col min="9231" max="9248" width="9.140625" style="124"/>
    <col min="9249" max="9249" width="11" style="124" customWidth="1"/>
    <col min="9250" max="9472" width="9.140625" style="124"/>
    <col min="9473" max="9474" width="13" style="124" customWidth="1"/>
    <col min="9475" max="9475" width="10.85546875" style="124" bestFit="1" customWidth="1"/>
    <col min="9476" max="9480" width="8.7109375" style="124" bestFit="1" customWidth="1"/>
    <col min="9481" max="9481" width="8.5703125" style="124" bestFit="1" customWidth="1"/>
    <col min="9482" max="9482" width="12.42578125" style="124" bestFit="1" customWidth="1"/>
    <col min="9483" max="9483" width="9.5703125" style="124" bestFit="1" customWidth="1"/>
    <col min="9484" max="9484" width="11.85546875" style="124" bestFit="1" customWidth="1"/>
    <col min="9485" max="9485" width="11.7109375" style="124" bestFit="1" customWidth="1"/>
    <col min="9486" max="9486" width="9.28515625" style="124" bestFit="1" customWidth="1"/>
    <col min="9487" max="9504" width="9.140625" style="124"/>
    <col min="9505" max="9505" width="11" style="124" customWidth="1"/>
    <col min="9506" max="9728" width="9.140625" style="124"/>
    <col min="9729" max="9730" width="13" style="124" customWidth="1"/>
    <col min="9731" max="9731" width="10.85546875" style="124" bestFit="1" customWidth="1"/>
    <col min="9732" max="9736" width="8.7109375" style="124" bestFit="1" customWidth="1"/>
    <col min="9737" max="9737" width="8.5703125" style="124" bestFit="1" customWidth="1"/>
    <col min="9738" max="9738" width="12.42578125" style="124" bestFit="1" customWidth="1"/>
    <col min="9739" max="9739" width="9.5703125" style="124" bestFit="1" customWidth="1"/>
    <col min="9740" max="9740" width="11.85546875" style="124" bestFit="1" customWidth="1"/>
    <col min="9741" max="9741" width="11.7109375" style="124" bestFit="1" customWidth="1"/>
    <col min="9742" max="9742" width="9.28515625" style="124" bestFit="1" customWidth="1"/>
    <col min="9743" max="9760" width="9.140625" style="124"/>
    <col min="9761" max="9761" width="11" style="124" customWidth="1"/>
    <col min="9762" max="9984" width="9.140625" style="124"/>
    <col min="9985" max="9986" width="13" style="124" customWidth="1"/>
    <col min="9987" max="9987" width="10.85546875" style="124" bestFit="1" customWidth="1"/>
    <col min="9988" max="9992" width="8.7109375" style="124" bestFit="1" customWidth="1"/>
    <col min="9993" max="9993" width="8.5703125" style="124" bestFit="1" customWidth="1"/>
    <col min="9994" max="9994" width="12.42578125" style="124" bestFit="1" customWidth="1"/>
    <col min="9995" max="9995" width="9.5703125" style="124" bestFit="1" customWidth="1"/>
    <col min="9996" max="9996" width="11.85546875" style="124" bestFit="1" customWidth="1"/>
    <col min="9997" max="9997" width="11.7109375" style="124" bestFit="1" customWidth="1"/>
    <col min="9998" max="9998" width="9.28515625" style="124" bestFit="1" customWidth="1"/>
    <col min="9999" max="10016" width="9.140625" style="124"/>
    <col min="10017" max="10017" width="11" style="124" customWidth="1"/>
    <col min="10018" max="10240" width="9.140625" style="124"/>
    <col min="10241" max="10242" width="13" style="124" customWidth="1"/>
    <col min="10243" max="10243" width="10.85546875" style="124" bestFit="1" customWidth="1"/>
    <col min="10244" max="10248" width="8.7109375" style="124" bestFit="1" customWidth="1"/>
    <col min="10249" max="10249" width="8.5703125" style="124" bestFit="1" customWidth="1"/>
    <col min="10250" max="10250" width="12.42578125" style="124" bestFit="1" customWidth="1"/>
    <col min="10251" max="10251" width="9.5703125" style="124" bestFit="1" customWidth="1"/>
    <col min="10252" max="10252" width="11.85546875" style="124" bestFit="1" customWidth="1"/>
    <col min="10253" max="10253" width="11.7109375" style="124" bestFit="1" customWidth="1"/>
    <col min="10254" max="10254" width="9.28515625" style="124" bestFit="1" customWidth="1"/>
    <col min="10255" max="10272" width="9.140625" style="124"/>
    <col min="10273" max="10273" width="11" style="124" customWidth="1"/>
    <col min="10274" max="10496" width="9.140625" style="124"/>
    <col min="10497" max="10498" width="13" style="124" customWidth="1"/>
    <col min="10499" max="10499" width="10.85546875" style="124" bestFit="1" customWidth="1"/>
    <col min="10500" max="10504" width="8.7109375" style="124" bestFit="1" customWidth="1"/>
    <col min="10505" max="10505" width="8.5703125" style="124" bestFit="1" customWidth="1"/>
    <col min="10506" max="10506" width="12.42578125" style="124" bestFit="1" customWidth="1"/>
    <col min="10507" max="10507" width="9.5703125" style="124" bestFit="1" customWidth="1"/>
    <col min="10508" max="10508" width="11.85546875" style="124" bestFit="1" customWidth="1"/>
    <col min="10509" max="10509" width="11.7109375" style="124" bestFit="1" customWidth="1"/>
    <col min="10510" max="10510" width="9.28515625" style="124" bestFit="1" customWidth="1"/>
    <col min="10511" max="10528" width="9.140625" style="124"/>
    <col min="10529" max="10529" width="11" style="124" customWidth="1"/>
    <col min="10530" max="10752" width="9.140625" style="124"/>
    <col min="10753" max="10754" width="13" style="124" customWidth="1"/>
    <col min="10755" max="10755" width="10.85546875" style="124" bestFit="1" customWidth="1"/>
    <col min="10756" max="10760" width="8.7109375" style="124" bestFit="1" customWidth="1"/>
    <col min="10761" max="10761" width="8.5703125" style="124" bestFit="1" customWidth="1"/>
    <col min="10762" max="10762" width="12.42578125" style="124" bestFit="1" customWidth="1"/>
    <col min="10763" max="10763" width="9.5703125" style="124" bestFit="1" customWidth="1"/>
    <col min="10764" max="10764" width="11.85546875" style="124" bestFit="1" customWidth="1"/>
    <col min="10765" max="10765" width="11.7109375" style="124" bestFit="1" customWidth="1"/>
    <col min="10766" max="10766" width="9.28515625" style="124" bestFit="1" customWidth="1"/>
    <col min="10767" max="10784" width="9.140625" style="124"/>
    <col min="10785" max="10785" width="11" style="124" customWidth="1"/>
    <col min="10786" max="11008" width="9.140625" style="124"/>
    <col min="11009" max="11010" width="13" style="124" customWidth="1"/>
    <col min="11011" max="11011" width="10.85546875" style="124" bestFit="1" customWidth="1"/>
    <col min="11012" max="11016" width="8.7109375" style="124" bestFit="1" customWidth="1"/>
    <col min="11017" max="11017" width="8.5703125" style="124" bestFit="1" customWidth="1"/>
    <col min="11018" max="11018" width="12.42578125" style="124" bestFit="1" customWidth="1"/>
    <col min="11019" max="11019" width="9.5703125" style="124" bestFit="1" customWidth="1"/>
    <col min="11020" max="11020" width="11.85546875" style="124" bestFit="1" customWidth="1"/>
    <col min="11021" max="11021" width="11.7109375" style="124" bestFit="1" customWidth="1"/>
    <col min="11022" max="11022" width="9.28515625" style="124" bestFit="1" customWidth="1"/>
    <col min="11023" max="11040" width="9.140625" style="124"/>
    <col min="11041" max="11041" width="11" style="124" customWidth="1"/>
    <col min="11042" max="11264" width="9.140625" style="124"/>
    <col min="11265" max="11266" width="13" style="124" customWidth="1"/>
    <col min="11267" max="11267" width="10.85546875" style="124" bestFit="1" customWidth="1"/>
    <col min="11268" max="11272" width="8.7109375" style="124" bestFit="1" customWidth="1"/>
    <col min="11273" max="11273" width="8.5703125" style="124" bestFit="1" customWidth="1"/>
    <col min="11274" max="11274" width="12.42578125" style="124" bestFit="1" customWidth="1"/>
    <col min="11275" max="11275" width="9.5703125" style="124" bestFit="1" customWidth="1"/>
    <col min="11276" max="11276" width="11.85546875" style="124" bestFit="1" customWidth="1"/>
    <col min="11277" max="11277" width="11.7109375" style="124" bestFit="1" customWidth="1"/>
    <col min="11278" max="11278" width="9.28515625" style="124" bestFit="1" customWidth="1"/>
    <col min="11279" max="11296" width="9.140625" style="124"/>
    <col min="11297" max="11297" width="11" style="124" customWidth="1"/>
    <col min="11298" max="11520" width="9.140625" style="124"/>
    <col min="11521" max="11522" width="13" style="124" customWidth="1"/>
    <col min="11523" max="11523" width="10.85546875" style="124" bestFit="1" customWidth="1"/>
    <col min="11524" max="11528" width="8.7109375" style="124" bestFit="1" customWidth="1"/>
    <col min="11529" max="11529" width="8.5703125" style="124" bestFit="1" customWidth="1"/>
    <col min="11530" max="11530" width="12.42578125" style="124" bestFit="1" customWidth="1"/>
    <col min="11531" max="11531" width="9.5703125" style="124" bestFit="1" customWidth="1"/>
    <col min="11532" max="11532" width="11.85546875" style="124" bestFit="1" customWidth="1"/>
    <col min="11533" max="11533" width="11.7109375" style="124" bestFit="1" customWidth="1"/>
    <col min="11534" max="11534" width="9.28515625" style="124" bestFit="1" customWidth="1"/>
    <col min="11535" max="11552" width="9.140625" style="124"/>
    <col min="11553" max="11553" width="11" style="124" customWidth="1"/>
    <col min="11554" max="11776" width="9.140625" style="124"/>
    <col min="11777" max="11778" width="13" style="124" customWidth="1"/>
    <col min="11779" max="11779" width="10.85546875" style="124" bestFit="1" customWidth="1"/>
    <col min="11780" max="11784" width="8.7109375" style="124" bestFit="1" customWidth="1"/>
    <col min="11785" max="11785" width="8.5703125" style="124" bestFit="1" customWidth="1"/>
    <col min="11786" max="11786" width="12.42578125" style="124" bestFit="1" customWidth="1"/>
    <col min="11787" max="11787" width="9.5703125" style="124" bestFit="1" customWidth="1"/>
    <col min="11788" max="11788" width="11.85546875" style="124" bestFit="1" customWidth="1"/>
    <col min="11789" max="11789" width="11.7109375" style="124" bestFit="1" customWidth="1"/>
    <col min="11790" max="11790" width="9.28515625" style="124" bestFit="1" customWidth="1"/>
    <col min="11791" max="11808" width="9.140625" style="124"/>
    <col min="11809" max="11809" width="11" style="124" customWidth="1"/>
    <col min="11810" max="12032" width="9.140625" style="124"/>
    <col min="12033" max="12034" width="13" style="124" customWidth="1"/>
    <col min="12035" max="12035" width="10.85546875" style="124" bestFit="1" customWidth="1"/>
    <col min="12036" max="12040" width="8.7109375" style="124" bestFit="1" customWidth="1"/>
    <col min="12041" max="12041" width="8.5703125" style="124" bestFit="1" customWidth="1"/>
    <col min="12042" max="12042" width="12.42578125" style="124" bestFit="1" customWidth="1"/>
    <col min="12043" max="12043" width="9.5703125" style="124" bestFit="1" customWidth="1"/>
    <col min="12044" max="12044" width="11.85546875" style="124" bestFit="1" customWidth="1"/>
    <col min="12045" max="12045" width="11.7109375" style="124" bestFit="1" customWidth="1"/>
    <col min="12046" max="12046" width="9.28515625" style="124" bestFit="1" customWidth="1"/>
    <col min="12047" max="12064" width="9.140625" style="124"/>
    <col min="12065" max="12065" width="11" style="124" customWidth="1"/>
    <col min="12066" max="12288" width="9.140625" style="124"/>
    <col min="12289" max="12290" width="13" style="124" customWidth="1"/>
    <col min="12291" max="12291" width="10.85546875" style="124" bestFit="1" customWidth="1"/>
    <col min="12292" max="12296" width="8.7109375" style="124" bestFit="1" customWidth="1"/>
    <col min="12297" max="12297" width="8.5703125" style="124" bestFit="1" customWidth="1"/>
    <col min="12298" max="12298" width="12.42578125" style="124" bestFit="1" customWidth="1"/>
    <col min="12299" max="12299" width="9.5703125" style="124" bestFit="1" customWidth="1"/>
    <col min="12300" max="12300" width="11.85546875" style="124" bestFit="1" customWidth="1"/>
    <col min="12301" max="12301" width="11.7109375" style="124" bestFit="1" customWidth="1"/>
    <col min="12302" max="12302" width="9.28515625" style="124" bestFit="1" customWidth="1"/>
    <col min="12303" max="12320" width="9.140625" style="124"/>
    <col min="12321" max="12321" width="11" style="124" customWidth="1"/>
    <col min="12322" max="12544" width="9.140625" style="124"/>
    <col min="12545" max="12546" width="13" style="124" customWidth="1"/>
    <col min="12547" max="12547" width="10.85546875" style="124" bestFit="1" customWidth="1"/>
    <col min="12548" max="12552" width="8.7109375" style="124" bestFit="1" customWidth="1"/>
    <col min="12553" max="12553" width="8.5703125" style="124" bestFit="1" customWidth="1"/>
    <col min="12554" max="12554" width="12.42578125" style="124" bestFit="1" customWidth="1"/>
    <col min="12555" max="12555" width="9.5703125" style="124" bestFit="1" customWidth="1"/>
    <col min="12556" max="12556" width="11.85546875" style="124" bestFit="1" customWidth="1"/>
    <col min="12557" max="12557" width="11.7109375" style="124" bestFit="1" customWidth="1"/>
    <col min="12558" max="12558" width="9.28515625" style="124" bestFit="1" customWidth="1"/>
    <col min="12559" max="12576" width="9.140625" style="124"/>
    <col min="12577" max="12577" width="11" style="124" customWidth="1"/>
    <col min="12578" max="12800" width="9.140625" style="124"/>
    <col min="12801" max="12802" width="13" style="124" customWidth="1"/>
    <col min="12803" max="12803" width="10.85546875" style="124" bestFit="1" customWidth="1"/>
    <col min="12804" max="12808" width="8.7109375" style="124" bestFit="1" customWidth="1"/>
    <col min="12809" max="12809" width="8.5703125" style="124" bestFit="1" customWidth="1"/>
    <col min="12810" max="12810" width="12.42578125" style="124" bestFit="1" customWidth="1"/>
    <col min="12811" max="12811" width="9.5703125" style="124" bestFit="1" customWidth="1"/>
    <col min="12812" max="12812" width="11.85546875" style="124" bestFit="1" customWidth="1"/>
    <col min="12813" max="12813" width="11.7109375" style="124" bestFit="1" customWidth="1"/>
    <col min="12814" max="12814" width="9.28515625" style="124" bestFit="1" customWidth="1"/>
    <col min="12815" max="12832" width="9.140625" style="124"/>
    <col min="12833" max="12833" width="11" style="124" customWidth="1"/>
    <col min="12834" max="13056" width="9.140625" style="124"/>
    <col min="13057" max="13058" width="13" style="124" customWidth="1"/>
    <col min="13059" max="13059" width="10.85546875" style="124" bestFit="1" customWidth="1"/>
    <col min="13060" max="13064" width="8.7109375" style="124" bestFit="1" customWidth="1"/>
    <col min="13065" max="13065" width="8.5703125" style="124" bestFit="1" customWidth="1"/>
    <col min="13066" max="13066" width="12.42578125" style="124" bestFit="1" customWidth="1"/>
    <col min="13067" max="13067" width="9.5703125" style="124" bestFit="1" customWidth="1"/>
    <col min="13068" max="13068" width="11.85546875" style="124" bestFit="1" customWidth="1"/>
    <col min="13069" max="13069" width="11.7109375" style="124" bestFit="1" customWidth="1"/>
    <col min="13070" max="13070" width="9.28515625" style="124" bestFit="1" customWidth="1"/>
    <col min="13071" max="13088" width="9.140625" style="124"/>
    <col min="13089" max="13089" width="11" style="124" customWidth="1"/>
    <col min="13090" max="13312" width="9.140625" style="124"/>
    <col min="13313" max="13314" width="13" style="124" customWidth="1"/>
    <col min="13315" max="13315" width="10.85546875" style="124" bestFit="1" customWidth="1"/>
    <col min="13316" max="13320" width="8.7109375" style="124" bestFit="1" customWidth="1"/>
    <col min="13321" max="13321" width="8.5703125" style="124" bestFit="1" customWidth="1"/>
    <col min="13322" max="13322" width="12.42578125" style="124" bestFit="1" customWidth="1"/>
    <col min="13323" max="13323" width="9.5703125" style="124" bestFit="1" customWidth="1"/>
    <col min="13324" max="13324" width="11.85546875" style="124" bestFit="1" customWidth="1"/>
    <col min="13325" max="13325" width="11.7109375" style="124" bestFit="1" customWidth="1"/>
    <col min="13326" max="13326" width="9.28515625" style="124" bestFit="1" customWidth="1"/>
    <col min="13327" max="13344" width="9.140625" style="124"/>
    <col min="13345" max="13345" width="11" style="124" customWidth="1"/>
    <col min="13346" max="13568" width="9.140625" style="124"/>
    <col min="13569" max="13570" width="13" style="124" customWidth="1"/>
    <col min="13571" max="13571" width="10.85546875" style="124" bestFit="1" customWidth="1"/>
    <col min="13572" max="13576" width="8.7109375" style="124" bestFit="1" customWidth="1"/>
    <col min="13577" max="13577" width="8.5703125" style="124" bestFit="1" customWidth="1"/>
    <col min="13578" max="13578" width="12.42578125" style="124" bestFit="1" customWidth="1"/>
    <col min="13579" max="13579" width="9.5703125" style="124" bestFit="1" customWidth="1"/>
    <col min="13580" max="13580" width="11.85546875" style="124" bestFit="1" customWidth="1"/>
    <col min="13581" max="13581" width="11.7109375" style="124" bestFit="1" customWidth="1"/>
    <col min="13582" max="13582" width="9.28515625" style="124" bestFit="1" customWidth="1"/>
    <col min="13583" max="13600" width="9.140625" style="124"/>
    <col min="13601" max="13601" width="11" style="124" customWidth="1"/>
    <col min="13602" max="13824" width="9.140625" style="124"/>
    <col min="13825" max="13826" width="13" style="124" customWidth="1"/>
    <col min="13827" max="13827" width="10.85546875" style="124" bestFit="1" customWidth="1"/>
    <col min="13828" max="13832" width="8.7109375" style="124" bestFit="1" customWidth="1"/>
    <col min="13833" max="13833" width="8.5703125" style="124" bestFit="1" customWidth="1"/>
    <col min="13834" max="13834" width="12.42578125" style="124" bestFit="1" customWidth="1"/>
    <col min="13835" max="13835" width="9.5703125" style="124" bestFit="1" customWidth="1"/>
    <col min="13836" max="13836" width="11.85546875" style="124" bestFit="1" customWidth="1"/>
    <col min="13837" max="13837" width="11.7109375" style="124" bestFit="1" customWidth="1"/>
    <col min="13838" max="13838" width="9.28515625" style="124" bestFit="1" customWidth="1"/>
    <col min="13839" max="13856" width="9.140625" style="124"/>
    <col min="13857" max="13857" width="11" style="124" customWidth="1"/>
    <col min="13858" max="14080" width="9.140625" style="124"/>
    <col min="14081" max="14082" width="13" style="124" customWidth="1"/>
    <col min="14083" max="14083" width="10.85546875" style="124" bestFit="1" customWidth="1"/>
    <col min="14084" max="14088" width="8.7109375" style="124" bestFit="1" customWidth="1"/>
    <col min="14089" max="14089" width="8.5703125" style="124" bestFit="1" customWidth="1"/>
    <col min="14090" max="14090" width="12.42578125" style="124" bestFit="1" customWidth="1"/>
    <col min="14091" max="14091" width="9.5703125" style="124" bestFit="1" customWidth="1"/>
    <col min="14092" max="14092" width="11.85546875" style="124" bestFit="1" customWidth="1"/>
    <col min="14093" max="14093" width="11.7109375" style="124" bestFit="1" customWidth="1"/>
    <col min="14094" max="14094" width="9.28515625" style="124" bestFit="1" customWidth="1"/>
    <col min="14095" max="14112" width="9.140625" style="124"/>
    <col min="14113" max="14113" width="11" style="124" customWidth="1"/>
    <col min="14114" max="14336" width="9.140625" style="124"/>
    <col min="14337" max="14338" width="13" style="124" customWidth="1"/>
    <col min="14339" max="14339" width="10.85546875" style="124" bestFit="1" customWidth="1"/>
    <col min="14340" max="14344" width="8.7109375" style="124" bestFit="1" customWidth="1"/>
    <col min="14345" max="14345" width="8.5703125" style="124" bestFit="1" customWidth="1"/>
    <col min="14346" max="14346" width="12.42578125" style="124" bestFit="1" customWidth="1"/>
    <col min="14347" max="14347" width="9.5703125" style="124" bestFit="1" customWidth="1"/>
    <col min="14348" max="14348" width="11.85546875" style="124" bestFit="1" customWidth="1"/>
    <col min="14349" max="14349" width="11.7109375" style="124" bestFit="1" customWidth="1"/>
    <col min="14350" max="14350" width="9.28515625" style="124" bestFit="1" customWidth="1"/>
    <col min="14351" max="14368" width="9.140625" style="124"/>
    <col min="14369" max="14369" width="11" style="124" customWidth="1"/>
    <col min="14370" max="14592" width="9.140625" style="124"/>
    <col min="14593" max="14594" width="13" style="124" customWidth="1"/>
    <col min="14595" max="14595" width="10.85546875" style="124" bestFit="1" customWidth="1"/>
    <col min="14596" max="14600" width="8.7109375" style="124" bestFit="1" customWidth="1"/>
    <col min="14601" max="14601" width="8.5703125" style="124" bestFit="1" customWidth="1"/>
    <col min="14602" max="14602" width="12.42578125" style="124" bestFit="1" customWidth="1"/>
    <col min="14603" max="14603" width="9.5703125" style="124" bestFit="1" customWidth="1"/>
    <col min="14604" max="14604" width="11.85546875" style="124" bestFit="1" customWidth="1"/>
    <col min="14605" max="14605" width="11.7109375" style="124" bestFit="1" customWidth="1"/>
    <col min="14606" max="14606" width="9.28515625" style="124" bestFit="1" customWidth="1"/>
    <col min="14607" max="14624" width="9.140625" style="124"/>
    <col min="14625" max="14625" width="11" style="124" customWidth="1"/>
    <col min="14626" max="14848" width="9.140625" style="124"/>
    <col min="14849" max="14850" width="13" style="124" customWidth="1"/>
    <col min="14851" max="14851" width="10.85546875" style="124" bestFit="1" customWidth="1"/>
    <col min="14852" max="14856" width="8.7109375" style="124" bestFit="1" customWidth="1"/>
    <col min="14857" max="14857" width="8.5703125" style="124" bestFit="1" customWidth="1"/>
    <col min="14858" max="14858" width="12.42578125" style="124" bestFit="1" customWidth="1"/>
    <col min="14859" max="14859" width="9.5703125" style="124" bestFit="1" customWidth="1"/>
    <col min="14860" max="14860" width="11.85546875" style="124" bestFit="1" customWidth="1"/>
    <col min="14861" max="14861" width="11.7109375" style="124" bestFit="1" customWidth="1"/>
    <col min="14862" max="14862" width="9.28515625" style="124" bestFit="1" customWidth="1"/>
    <col min="14863" max="14880" width="9.140625" style="124"/>
    <col min="14881" max="14881" width="11" style="124" customWidth="1"/>
    <col min="14882" max="15104" width="9.140625" style="124"/>
    <col min="15105" max="15106" width="13" style="124" customWidth="1"/>
    <col min="15107" max="15107" width="10.85546875" style="124" bestFit="1" customWidth="1"/>
    <col min="15108" max="15112" width="8.7109375" style="124" bestFit="1" customWidth="1"/>
    <col min="15113" max="15113" width="8.5703125" style="124" bestFit="1" customWidth="1"/>
    <col min="15114" max="15114" width="12.42578125" style="124" bestFit="1" customWidth="1"/>
    <col min="15115" max="15115" width="9.5703125" style="124" bestFit="1" customWidth="1"/>
    <col min="15116" max="15116" width="11.85546875" style="124" bestFit="1" customWidth="1"/>
    <col min="15117" max="15117" width="11.7109375" style="124" bestFit="1" customWidth="1"/>
    <col min="15118" max="15118" width="9.28515625" style="124" bestFit="1" customWidth="1"/>
    <col min="15119" max="15136" width="9.140625" style="124"/>
    <col min="15137" max="15137" width="11" style="124" customWidth="1"/>
    <col min="15138" max="15360" width="9.140625" style="124"/>
    <col min="15361" max="15362" width="13" style="124" customWidth="1"/>
    <col min="15363" max="15363" width="10.85546875" style="124" bestFit="1" customWidth="1"/>
    <col min="15364" max="15368" width="8.7109375" style="124" bestFit="1" customWidth="1"/>
    <col min="15369" max="15369" width="8.5703125" style="124" bestFit="1" customWidth="1"/>
    <col min="15370" max="15370" width="12.42578125" style="124" bestFit="1" customWidth="1"/>
    <col min="15371" max="15371" width="9.5703125" style="124" bestFit="1" customWidth="1"/>
    <col min="15372" max="15372" width="11.85546875" style="124" bestFit="1" customWidth="1"/>
    <col min="15373" max="15373" width="11.7109375" style="124" bestFit="1" customWidth="1"/>
    <col min="15374" max="15374" width="9.28515625" style="124" bestFit="1" customWidth="1"/>
    <col min="15375" max="15392" width="9.140625" style="124"/>
    <col min="15393" max="15393" width="11" style="124" customWidth="1"/>
    <col min="15394" max="15616" width="9.140625" style="124"/>
    <col min="15617" max="15618" width="13" style="124" customWidth="1"/>
    <col min="15619" max="15619" width="10.85546875" style="124" bestFit="1" customWidth="1"/>
    <col min="15620" max="15624" width="8.7109375" style="124" bestFit="1" customWidth="1"/>
    <col min="15625" max="15625" width="8.5703125" style="124" bestFit="1" customWidth="1"/>
    <col min="15626" max="15626" width="12.42578125" style="124" bestFit="1" customWidth="1"/>
    <col min="15627" max="15627" width="9.5703125" style="124" bestFit="1" customWidth="1"/>
    <col min="15628" max="15628" width="11.85546875" style="124" bestFit="1" customWidth="1"/>
    <col min="15629" max="15629" width="11.7109375" style="124" bestFit="1" customWidth="1"/>
    <col min="15630" max="15630" width="9.28515625" style="124" bestFit="1" customWidth="1"/>
    <col min="15631" max="15648" width="9.140625" style="124"/>
    <col min="15649" max="15649" width="11" style="124" customWidth="1"/>
    <col min="15650" max="15872" width="9.140625" style="124"/>
    <col min="15873" max="15874" width="13" style="124" customWidth="1"/>
    <col min="15875" max="15875" width="10.85546875" style="124" bestFit="1" customWidth="1"/>
    <col min="15876" max="15880" width="8.7109375" style="124" bestFit="1" customWidth="1"/>
    <col min="15881" max="15881" width="8.5703125" style="124" bestFit="1" customWidth="1"/>
    <col min="15882" max="15882" width="12.42578125" style="124" bestFit="1" customWidth="1"/>
    <col min="15883" max="15883" width="9.5703125" style="124" bestFit="1" customWidth="1"/>
    <col min="15884" max="15884" width="11.85546875" style="124" bestFit="1" customWidth="1"/>
    <col min="15885" max="15885" width="11.7109375" style="124" bestFit="1" customWidth="1"/>
    <col min="15886" max="15886" width="9.28515625" style="124" bestFit="1" customWidth="1"/>
    <col min="15887" max="15904" width="9.140625" style="124"/>
    <col min="15905" max="15905" width="11" style="124" customWidth="1"/>
    <col min="15906" max="16128" width="9.140625" style="124"/>
    <col min="16129" max="16130" width="13" style="124" customWidth="1"/>
    <col min="16131" max="16131" width="10.85546875" style="124" bestFit="1" customWidth="1"/>
    <col min="16132" max="16136" width="8.7109375" style="124" bestFit="1" customWidth="1"/>
    <col min="16137" max="16137" width="8.5703125" style="124" bestFit="1" customWidth="1"/>
    <col min="16138" max="16138" width="12.42578125" style="124" bestFit="1" customWidth="1"/>
    <col min="16139" max="16139" width="9.5703125" style="124" bestFit="1" customWidth="1"/>
    <col min="16140" max="16140" width="11.85546875" style="124" bestFit="1" customWidth="1"/>
    <col min="16141" max="16141" width="11.7109375" style="124" bestFit="1" customWidth="1"/>
    <col min="16142" max="16142" width="9.28515625" style="124" bestFit="1" customWidth="1"/>
    <col min="16143" max="16160" width="9.140625" style="124"/>
    <col min="16161" max="16161" width="11" style="124" customWidth="1"/>
    <col min="16162" max="16384" width="9.140625" style="124"/>
  </cols>
  <sheetData>
    <row r="1" spans="1:13" s="855" customFormat="1" ht="18" customHeight="1" thickBot="1">
      <c r="A1" s="860" t="s">
        <v>905</v>
      </c>
      <c r="B1" s="860"/>
      <c r="C1" s="860"/>
      <c r="D1" s="860"/>
      <c r="E1" s="860"/>
      <c r="F1" s="860"/>
      <c r="G1" s="860"/>
      <c r="H1" s="860"/>
      <c r="I1" s="860"/>
      <c r="J1" s="860"/>
      <c r="K1" s="860"/>
      <c r="L1" s="860"/>
      <c r="M1" s="860"/>
    </row>
    <row r="2" spans="1:13" s="166" customFormat="1" ht="15.95" customHeight="1" thickBot="1">
      <c r="A2" s="861" t="s">
        <v>301</v>
      </c>
      <c r="B2" s="862" t="s">
        <v>302</v>
      </c>
      <c r="C2" s="862" t="s">
        <v>303</v>
      </c>
      <c r="D2" s="862" t="s">
        <v>3</v>
      </c>
      <c r="E2" s="862" t="s">
        <v>304</v>
      </c>
      <c r="F2" s="862" t="s">
        <v>305</v>
      </c>
      <c r="G2" s="862" t="s">
        <v>4</v>
      </c>
      <c r="H2" s="862" t="s">
        <v>306</v>
      </c>
      <c r="I2" s="862" t="s">
        <v>307</v>
      </c>
      <c r="J2" s="862" t="s">
        <v>5</v>
      </c>
      <c r="K2" s="862" t="s">
        <v>308</v>
      </c>
      <c r="L2" s="862" t="s">
        <v>309</v>
      </c>
      <c r="M2" s="862" t="s">
        <v>7</v>
      </c>
    </row>
    <row r="3" spans="1:13" s="166" customFormat="1" ht="15.95" customHeight="1">
      <c r="A3" s="856">
        <v>1985</v>
      </c>
      <c r="B3" s="858">
        <v>4.8164972962893895</v>
      </c>
      <c r="C3" s="858">
        <v>4.8554447137796011</v>
      </c>
      <c r="D3" s="858">
        <v>4.9073746037665487</v>
      </c>
      <c r="E3" s="858">
        <v>5.002579402075952</v>
      </c>
      <c r="F3" s="858">
        <v>5.0415268195661627</v>
      </c>
      <c r="G3" s="858">
        <v>5.0328718379016717</v>
      </c>
      <c r="H3" s="858">
        <v>5.0718192553918824</v>
      </c>
      <c r="I3" s="858">
        <v>5.0631642737273914</v>
      </c>
      <c r="J3" s="858">
        <v>5.0588367828951455</v>
      </c>
      <c r="K3" s="858">
        <v>5.1540415812045488</v>
      </c>
      <c r="L3" s="858">
        <v>5.3920535769780589</v>
      </c>
      <c r="M3" s="858">
        <v>5.5088958294486909</v>
      </c>
    </row>
    <row r="4" spans="1:13" s="166" customFormat="1" ht="15.95" customHeight="1">
      <c r="A4" s="856">
        <v>1986</v>
      </c>
      <c r="B4" s="858">
        <v>5.8248026602026224</v>
      </c>
      <c r="C4" s="858">
        <v>6.0455046926471496</v>
      </c>
      <c r="D4" s="858">
        <v>6.0931070918018522</v>
      </c>
      <c r="E4" s="858">
        <v>6.3267915967431154</v>
      </c>
      <c r="F4" s="858">
        <v>6.2402417800982031</v>
      </c>
      <c r="G4" s="858">
        <v>6.3787214867300639</v>
      </c>
      <c r="H4" s="858">
        <v>6.5301836658586607</v>
      </c>
      <c r="I4" s="858">
        <v>6.5345111566909067</v>
      </c>
      <c r="J4" s="858">
        <v>6.7076107899807313</v>
      </c>
      <c r="K4" s="858">
        <v>6.9629327490832242</v>
      </c>
      <c r="L4" s="858">
        <v>7.0667925290571194</v>
      </c>
      <c r="M4" s="858">
        <v>7.0884299832183482</v>
      </c>
    </row>
    <row r="5" spans="1:13" s="166" customFormat="1" ht="15.95" customHeight="1">
      <c r="A5" s="856">
        <v>1987</v>
      </c>
      <c r="B5" s="858">
        <v>7.2225821990179622</v>
      </c>
      <c r="C5" s="858">
        <v>7.1922897631922424</v>
      </c>
      <c r="D5" s="858">
        <v>6.997552675741189</v>
      </c>
      <c r="E5" s="858">
        <v>6.8157980607868724</v>
      </c>
      <c r="F5" s="858">
        <v>6.6729908633227657</v>
      </c>
      <c r="G5" s="858">
        <v>8.4862095220336862</v>
      </c>
      <c r="H5" s="858">
        <v>8.369367269563055</v>
      </c>
      <c r="I5" s="858">
        <v>8.3520573062340731</v>
      </c>
      <c r="J5" s="858">
        <v>8.4342796320467404</v>
      </c>
      <c r="K5" s="858">
        <v>6.6989558083162413</v>
      </c>
      <c r="L5" s="858">
        <v>8.369367269563055</v>
      </c>
      <c r="M5" s="858">
        <v>8.2611799987569139</v>
      </c>
    </row>
    <row r="6" spans="1:13" s="166" customFormat="1" ht="15.95" customHeight="1">
      <c r="A6" s="856">
        <v>1988</v>
      </c>
      <c r="B6" s="858">
        <v>8.2568525079246697</v>
      </c>
      <c r="C6" s="858">
        <v>8.2828174529181418</v>
      </c>
      <c r="D6" s="858">
        <v>8.4602445770402124</v>
      </c>
      <c r="E6" s="858">
        <v>8.6593091553235126</v>
      </c>
      <c r="F6" s="858">
        <v>8.6203617378333011</v>
      </c>
      <c r="G6" s="858">
        <v>8.9146311144260046</v>
      </c>
      <c r="H6" s="858">
        <v>9.1526431101995147</v>
      </c>
      <c r="I6" s="858">
        <v>9.4166200509664986</v>
      </c>
      <c r="J6" s="858">
        <v>9.6979069550624644</v>
      </c>
      <c r="K6" s="858">
        <v>9.8883165516812728</v>
      </c>
      <c r="L6" s="858">
        <v>10.013813785816396</v>
      </c>
      <c r="M6" s="858">
        <v>10.109018584125799</v>
      </c>
    </row>
    <row r="7" spans="1:13" s="166" customFormat="1" ht="15.95" customHeight="1">
      <c r="A7" s="856">
        <v>1989</v>
      </c>
      <c r="B7" s="858">
        <v>10.374081725091676</v>
      </c>
      <c r="C7" s="858">
        <v>10.862001988936539</v>
      </c>
      <c r="D7" s="858">
        <v>11.117323948039031</v>
      </c>
      <c r="E7" s="858">
        <v>11.143288893032507</v>
      </c>
      <c r="F7" s="858">
        <v>11.125978929703525</v>
      </c>
      <c r="G7" s="858">
        <v>11.21685623718068</v>
      </c>
      <c r="H7" s="858">
        <v>11.649605320405245</v>
      </c>
      <c r="I7" s="858">
        <v>12.160249238610229</v>
      </c>
      <c r="J7" s="858">
        <v>12.112646839455527</v>
      </c>
      <c r="K7" s="858">
        <v>12.913232643420969</v>
      </c>
      <c r="L7" s="858">
        <v>13.46715146994841</v>
      </c>
      <c r="M7" s="858">
        <v>14.077327677295045</v>
      </c>
    </row>
    <row r="8" spans="1:13" s="166" customFormat="1" ht="15.95" customHeight="1">
      <c r="A8" s="856">
        <v>1990</v>
      </c>
      <c r="B8" s="858">
        <v>14.843293554602523</v>
      </c>
      <c r="C8" s="858">
        <v>15.115925477033997</v>
      </c>
      <c r="D8" s="858">
        <v>15.405867362794455</v>
      </c>
      <c r="E8" s="858">
        <v>15.665516812729193</v>
      </c>
      <c r="F8" s="858">
        <v>16.543997451675057</v>
      </c>
      <c r="G8" s="858">
        <v>18.062946733793272</v>
      </c>
      <c r="H8" s="858">
        <v>19.27464416682205</v>
      </c>
      <c r="I8" s="858">
        <v>20.062247498290755</v>
      </c>
      <c r="J8" s="858">
        <v>20.261312076574054</v>
      </c>
      <c r="K8" s="858">
        <v>20.784938467275776</v>
      </c>
      <c r="L8" s="858">
        <v>21.749968922866554</v>
      </c>
      <c r="M8" s="858">
        <v>22.234647896078062</v>
      </c>
    </row>
    <row r="9" spans="1:13" s="166" customFormat="1" ht="15.95" customHeight="1">
      <c r="A9" s="856">
        <v>1991</v>
      </c>
      <c r="B9" s="858">
        <v>22.879444030082666</v>
      </c>
      <c r="C9" s="858">
        <v>24.104123935608179</v>
      </c>
      <c r="D9" s="858">
        <v>26.008219901796256</v>
      </c>
      <c r="E9" s="858">
        <v>27.046817701535208</v>
      </c>
      <c r="F9" s="858">
        <v>28.085415501274159</v>
      </c>
      <c r="G9" s="858">
        <v>28.206585244577035</v>
      </c>
      <c r="H9" s="858">
        <v>29.773136925849958</v>
      </c>
      <c r="I9" s="858">
        <v>30.816062216421155</v>
      </c>
      <c r="J9" s="858">
        <v>31.906589906147051</v>
      </c>
      <c r="K9" s="858">
        <v>32.780743054260675</v>
      </c>
      <c r="L9" s="858">
        <v>33.278404499968921</v>
      </c>
      <c r="M9" s="858">
        <v>33.884253216483309</v>
      </c>
    </row>
    <row r="10" spans="1:13" s="166" customFormat="1" ht="15.95" customHeight="1">
      <c r="A10" s="856">
        <v>1992</v>
      </c>
      <c r="B10" s="858">
        <v>34.360277208030325</v>
      </c>
      <c r="C10" s="858">
        <v>35.082968177015353</v>
      </c>
      <c r="D10" s="858">
        <v>36.311975573373111</v>
      </c>
      <c r="E10" s="858">
        <v>36.524022624153147</v>
      </c>
      <c r="F10" s="858">
        <v>37.238058611473676</v>
      </c>
      <c r="G10" s="858">
        <v>37.683790167194971</v>
      </c>
      <c r="H10" s="858">
        <v>38.068936851264837</v>
      </c>
      <c r="I10" s="858">
        <v>41.946368636956919</v>
      </c>
      <c r="J10" s="858">
        <v>44.226956305550374</v>
      </c>
      <c r="K10" s="858">
        <v>46.585438809124241</v>
      </c>
      <c r="L10" s="858">
        <v>47.515849338057052</v>
      </c>
      <c r="M10" s="858">
        <v>47.931288457952633</v>
      </c>
    </row>
    <row r="11" spans="1:13" s="166" customFormat="1" ht="15.95" customHeight="1">
      <c r="A11" s="856">
        <v>1993</v>
      </c>
      <c r="B11" s="858">
        <v>48.182282926222882</v>
      </c>
      <c r="C11" s="858">
        <v>48.463569830318853</v>
      </c>
      <c r="D11" s="858">
        <v>48.922283858536886</v>
      </c>
      <c r="E11" s="858">
        <v>49.649302318354152</v>
      </c>
      <c r="F11" s="858">
        <v>51.362988687923426</v>
      </c>
      <c r="G11" s="858">
        <v>51.388953632916895</v>
      </c>
      <c r="H11" s="858">
        <v>51.099011747156439</v>
      </c>
      <c r="I11" s="858">
        <v>51.735152899496548</v>
      </c>
      <c r="J11" s="858">
        <v>52.678545900926089</v>
      </c>
      <c r="K11" s="858">
        <v>56.729077319908008</v>
      </c>
      <c r="L11" s="858">
        <v>61.212357822114484</v>
      </c>
      <c r="M11" s="858">
        <v>66.807803468208078</v>
      </c>
    </row>
    <row r="12" spans="1:13" s="166" customFormat="1" ht="15.95" customHeight="1">
      <c r="A12" s="856">
        <v>1994</v>
      </c>
      <c r="B12" s="858">
        <v>72.108979737708992</v>
      </c>
      <c r="C12" s="858">
        <v>74.229450245509341</v>
      </c>
      <c r="D12" s="858">
        <v>77.583255640499715</v>
      </c>
      <c r="E12" s="858">
        <v>79.868170799925409</v>
      </c>
      <c r="F12" s="858">
        <v>81.162090558766849</v>
      </c>
      <c r="G12" s="858">
        <v>83.048876561625946</v>
      </c>
      <c r="H12" s="858">
        <v>83.360455901547638</v>
      </c>
      <c r="I12" s="858">
        <v>82.832502020013663</v>
      </c>
      <c r="J12" s="858">
        <v>84.645720678724587</v>
      </c>
      <c r="K12" s="858">
        <v>87.562449499658143</v>
      </c>
      <c r="L12" s="858">
        <v>91.712513207781711</v>
      </c>
      <c r="M12" s="858">
        <v>95.421172851016209</v>
      </c>
    </row>
    <row r="13" spans="1:13" s="166" customFormat="1" ht="15.95" customHeight="1">
      <c r="A13" s="856">
        <v>1995</v>
      </c>
      <c r="B13" s="858">
        <v>98.896147989309469</v>
      </c>
      <c r="C13" s="858">
        <v>102.98562682578159</v>
      </c>
      <c r="D13" s="858">
        <v>110.39861862141835</v>
      </c>
      <c r="E13" s="858">
        <v>120.54225713220211</v>
      </c>
      <c r="F13" s="858">
        <v>134.18683572627262</v>
      </c>
      <c r="G13" s="858">
        <v>155.20545869848965</v>
      </c>
      <c r="H13" s="858">
        <v>186.70093697557337</v>
      </c>
      <c r="I13" s="858">
        <v>201.86013736092983</v>
      </c>
      <c r="J13" s="858">
        <v>210.23383212132512</v>
      </c>
      <c r="K13" s="858">
        <v>219.31723537820869</v>
      </c>
      <c r="L13" s="858">
        <v>220.4943128845795</v>
      </c>
      <c r="M13" s="858">
        <v>220.36448815961214</v>
      </c>
    </row>
    <row r="14" spans="1:13" s="166" customFormat="1" ht="15.95" customHeight="1">
      <c r="A14" s="856">
        <v>1996</v>
      </c>
      <c r="B14" s="858">
        <v>222.22098172664553</v>
      </c>
      <c r="C14" s="858">
        <v>224.18133507365278</v>
      </c>
      <c r="D14" s="858">
        <v>227.89432220771954</v>
      </c>
      <c r="E14" s="858">
        <v>234.22111380446265</v>
      </c>
      <c r="F14" s="858">
        <v>246.84440456212317</v>
      </c>
      <c r="G14" s="858">
        <v>250.93821088942752</v>
      </c>
      <c r="H14" s="858">
        <v>256.16149232394798</v>
      </c>
      <c r="I14" s="858">
        <v>265.75121200820433</v>
      </c>
      <c r="J14" s="858">
        <v>281.36912642177884</v>
      </c>
      <c r="K14" s="858">
        <v>287.12036173783326</v>
      </c>
      <c r="L14" s="858">
        <v>293.21346882963513</v>
      </c>
      <c r="M14" s="858">
        <v>302.58248648144695</v>
      </c>
    </row>
    <row r="15" spans="1:13" s="166" customFormat="1" ht="15.95" customHeight="1">
      <c r="A15" s="856">
        <v>1997</v>
      </c>
      <c r="B15" s="858">
        <v>314.53501616010936</v>
      </c>
      <c r="C15" s="858">
        <v>333.18650164708805</v>
      </c>
      <c r="D15" s="858">
        <v>370.49380011187765</v>
      </c>
      <c r="E15" s="858">
        <v>377.78129467337925</v>
      </c>
      <c r="F15" s="858">
        <v>371.83099477904153</v>
      </c>
      <c r="G15" s="858">
        <v>366.07543197215483</v>
      </c>
      <c r="H15" s="858">
        <v>352.63857293803215</v>
      </c>
      <c r="I15" s="858">
        <v>332.43784573310955</v>
      </c>
      <c r="J15" s="858">
        <v>308.58471626577165</v>
      </c>
      <c r="K15" s="858">
        <v>283.65836907203681</v>
      </c>
      <c r="L15" s="858">
        <v>276.77765864876625</v>
      </c>
      <c r="M15" s="858">
        <v>278.71204705078003</v>
      </c>
    </row>
    <row r="16" spans="1:13" s="166" customFormat="1" ht="15.95" customHeight="1">
      <c r="A16" s="856">
        <v>1998</v>
      </c>
      <c r="B16" s="858">
        <v>278.5</v>
      </c>
      <c r="C16" s="858">
        <v>278.2</v>
      </c>
      <c r="D16" s="858">
        <v>272.60000000000002</v>
      </c>
      <c r="E16" s="858">
        <v>264.60000000000002</v>
      </c>
      <c r="F16" s="858">
        <v>261.2</v>
      </c>
      <c r="G16" s="858">
        <v>255.3</v>
      </c>
      <c r="H16" s="858">
        <v>252.2</v>
      </c>
      <c r="I16" s="858">
        <v>255.1</v>
      </c>
      <c r="J16" s="858">
        <v>251.9</v>
      </c>
      <c r="K16" s="858">
        <v>251.7</v>
      </c>
      <c r="L16" s="858">
        <v>256.39999999999998</v>
      </c>
      <c r="M16" s="858">
        <v>256.89999999999998</v>
      </c>
    </row>
    <row r="17" spans="1:13" s="166" customFormat="1" ht="15.95" customHeight="1">
      <c r="A17" s="856">
        <v>1999</v>
      </c>
      <c r="B17" s="858">
        <v>247.6</v>
      </c>
      <c r="C17" s="858">
        <v>242.7</v>
      </c>
      <c r="D17" s="858">
        <v>246.3</v>
      </c>
      <c r="E17" s="858">
        <v>240.1</v>
      </c>
      <c r="F17" s="858">
        <v>222.1</v>
      </c>
      <c r="G17" s="858">
        <v>280.89999999999998</v>
      </c>
      <c r="H17" s="858">
        <v>236.7</v>
      </c>
      <c r="I17" s="858">
        <v>236.1</v>
      </c>
      <c r="J17" s="858">
        <v>233.4</v>
      </c>
      <c r="K17" s="858">
        <v>243.7</v>
      </c>
      <c r="L17" s="858">
        <v>280.2</v>
      </c>
      <c r="M17" s="858">
        <v>294.10000000000002</v>
      </c>
    </row>
    <row r="18" spans="1:13" s="166" customFormat="1" ht="15.95" customHeight="1">
      <c r="A18" s="856">
        <v>2000</v>
      </c>
      <c r="B18" s="858">
        <v>321.3</v>
      </c>
      <c r="C18" s="858">
        <v>332.6</v>
      </c>
      <c r="D18" s="858">
        <v>333.2</v>
      </c>
      <c r="E18" s="858">
        <v>329.1</v>
      </c>
      <c r="F18" s="858">
        <v>340.4</v>
      </c>
      <c r="G18" s="858">
        <v>361.1</v>
      </c>
      <c r="H18" s="858">
        <v>394.9</v>
      </c>
      <c r="I18" s="858">
        <v>423.1</v>
      </c>
      <c r="J18" s="858">
        <v>417.6</v>
      </c>
      <c r="K18" s="858">
        <v>425.8</v>
      </c>
      <c r="L18" s="858">
        <v>411.4</v>
      </c>
      <c r="M18" s="858">
        <v>466.1</v>
      </c>
    </row>
    <row r="19" spans="1:13" s="166" customFormat="1" ht="15.95" customHeight="1">
      <c r="A19" s="856">
        <v>2001</v>
      </c>
      <c r="B19" s="858">
        <v>506.1</v>
      </c>
      <c r="C19" s="858">
        <v>542.79999999999995</v>
      </c>
      <c r="D19" s="858">
        <v>541.5</v>
      </c>
      <c r="E19" s="858">
        <v>567.1</v>
      </c>
      <c r="F19" s="858">
        <v>600.29999999999995</v>
      </c>
      <c r="G19" s="858">
        <v>646.6</v>
      </c>
      <c r="H19" s="858">
        <v>625.29999999999995</v>
      </c>
      <c r="I19" s="858">
        <v>610.70000000000005</v>
      </c>
      <c r="J19" s="858">
        <v>607.4</v>
      </c>
      <c r="K19" s="858">
        <v>655.7</v>
      </c>
      <c r="L19" s="858">
        <v>660.7</v>
      </c>
      <c r="M19" s="858">
        <v>648.4</v>
      </c>
    </row>
    <row r="20" spans="1:13" s="166" customFormat="1" ht="15.95" customHeight="1">
      <c r="A20" s="856">
        <v>2002</v>
      </c>
      <c r="B20" s="858">
        <v>629.9</v>
      </c>
      <c r="C20" s="858">
        <v>625.9</v>
      </c>
      <c r="D20" s="858">
        <v>663.3</v>
      </c>
      <c r="E20" s="858">
        <v>680.9</v>
      </c>
      <c r="F20" s="858">
        <v>679.4</v>
      </c>
      <c r="G20" s="858">
        <v>742</v>
      </c>
      <c r="H20" s="858">
        <v>751.9</v>
      </c>
      <c r="I20" s="858">
        <v>754.8</v>
      </c>
      <c r="J20" s="858">
        <v>723.2</v>
      </c>
      <c r="K20" s="858">
        <v>706.4</v>
      </c>
      <c r="L20" s="858">
        <v>716.9</v>
      </c>
      <c r="M20" s="858">
        <v>748.7</v>
      </c>
    </row>
    <row r="21" spans="1:13" s="166" customFormat="1" ht="15.95" customHeight="1">
      <c r="A21" s="856">
        <v>2003</v>
      </c>
      <c r="B21" s="858">
        <v>841.2</v>
      </c>
      <c r="C21" s="858">
        <v>864.6</v>
      </c>
      <c r="D21" s="858">
        <v>846.9</v>
      </c>
      <c r="E21" s="858">
        <v>840.1</v>
      </c>
      <c r="F21" s="858">
        <v>877.3</v>
      </c>
      <c r="G21" s="858">
        <v>896.9</v>
      </c>
      <c r="H21" s="858">
        <v>859.7</v>
      </c>
      <c r="I21" s="858">
        <v>949.9</v>
      </c>
      <c r="J21" s="858">
        <v>1028.5</v>
      </c>
      <c r="K21" s="858">
        <v>1168.3</v>
      </c>
      <c r="L21" s="858">
        <v>1250.3</v>
      </c>
      <c r="M21" s="858">
        <v>1324.8</v>
      </c>
    </row>
    <row r="22" spans="1:13" s="166" customFormat="1" ht="15.95" customHeight="1">
      <c r="A22" s="856">
        <v>2004</v>
      </c>
      <c r="B22" s="858">
        <v>1534.8574121951101</v>
      </c>
      <c r="C22" s="858">
        <v>1740.2</v>
      </c>
      <c r="D22" s="858">
        <v>1635</v>
      </c>
      <c r="E22" s="858">
        <v>1833</v>
      </c>
      <c r="F22" s="858">
        <v>1977.4</v>
      </c>
      <c r="G22" s="858">
        <v>2066</v>
      </c>
      <c r="H22" s="858">
        <v>1919.3</v>
      </c>
      <c r="I22" s="858">
        <v>1686.1</v>
      </c>
      <c r="J22" s="858">
        <v>1688</v>
      </c>
      <c r="K22" s="858">
        <v>1824</v>
      </c>
      <c r="L22" s="858">
        <v>1872</v>
      </c>
      <c r="M22" s="858">
        <v>1926</v>
      </c>
    </row>
    <row r="23" spans="1:13" s="166" customFormat="1" ht="15.95" customHeight="1">
      <c r="A23" s="856">
        <v>2005</v>
      </c>
      <c r="B23" s="858">
        <v>1863.6901898864801</v>
      </c>
      <c r="C23" s="858">
        <v>1783.1636898278</v>
      </c>
      <c r="D23" s="858">
        <v>1680</v>
      </c>
      <c r="E23" s="858">
        <v>1798.7416521054799</v>
      </c>
      <c r="F23" s="858">
        <v>1844.59293381873</v>
      </c>
      <c r="G23" s="858">
        <v>1886.2</v>
      </c>
      <c r="H23" s="858">
        <v>1951.2711709064999</v>
      </c>
      <c r="I23" s="858">
        <v>2076.6426118115101</v>
      </c>
      <c r="J23" s="858">
        <v>2362.85132551673</v>
      </c>
      <c r="K23" s="858">
        <v>2578.5313770647999</v>
      </c>
      <c r="L23" s="858">
        <v>2452.4035219743801</v>
      </c>
      <c r="M23" s="858">
        <v>2523.4933125440698</v>
      </c>
    </row>
    <row r="24" spans="1:13" s="166" customFormat="1" ht="15.95" customHeight="1">
      <c r="A24" s="856">
        <v>2006</v>
      </c>
      <c r="B24" s="858">
        <v>2566.4</v>
      </c>
      <c r="C24" s="858">
        <v>2574.1</v>
      </c>
      <c r="D24" s="858">
        <v>2510.8000000000002</v>
      </c>
      <c r="E24" s="858">
        <v>2611.4</v>
      </c>
      <c r="F24" s="858">
        <v>2803.6</v>
      </c>
      <c r="G24" s="858">
        <v>2958.62</v>
      </c>
      <c r="H24" s="858">
        <v>3170.7</v>
      </c>
      <c r="I24" s="858">
        <v>3829.2</v>
      </c>
      <c r="J24" s="858">
        <v>4083.7</v>
      </c>
      <c r="K24" s="858">
        <v>4027</v>
      </c>
      <c r="L24" s="858">
        <v>3937.8447014809999</v>
      </c>
      <c r="M24" s="858">
        <v>4227.1341937547995</v>
      </c>
    </row>
    <row r="25" spans="1:13" s="166" customFormat="1" ht="15.95" customHeight="1">
      <c r="A25" s="856">
        <v>2007</v>
      </c>
      <c r="B25" s="858">
        <v>4976.2997116833794</v>
      </c>
      <c r="C25" s="858">
        <v>5510.1517687488795</v>
      </c>
      <c r="D25" s="858">
        <v>6150.0491393287302</v>
      </c>
      <c r="E25" s="858">
        <v>6745.54086882703</v>
      </c>
      <c r="F25" s="858">
        <v>7383.06362013125</v>
      </c>
      <c r="G25" s="858">
        <v>7817.8528732942405</v>
      </c>
      <c r="H25" s="858">
        <v>8262.7849028324908</v>
      </c>
      <c r="I25" s="858">
        <v>7819.7179002576795</v>
      </c>
      <c r="J25" s="858">
        <v>8020.5891170035102</v>
      </c>
      <c r="K25" s="858">
        <v>8047.4078019886792</v>
      </c>
      <c r="L25" s="858">
        <v>8990.8109271550893</v>
      </c>
      <c r="M25" s="858">
        <v>10180.292984225</v>
      </c>
    </row>
    <row r="26" spans="1:13" s="166" customFormat="1" ht="15.95" customHeight="1">
      <c r="A26" s="856">
        <v>2008</v>
      </c>
      <c r="B26" s="858">
        <v>10692.738058529301</v>
      </c>
      <c r="C26" s="858">
        <v>12503.2</v>
      </c>
      <c r="D26" s="858">
        <v>12125.8952793509</v>
      </c>
      <c r="E26" s="858">
        <v>11491.252603893099</v>
      </c>
      <c r="F26" s="858">
        <v>11614.463952550199</v>
      </c>
      <c r="G26" s="858">
        <v>10920.32</v>
      </c>
      <c r="H26" s="858">
        <v>10640.649739782</v>
      </c>
      <c r="I26" s="858">
        <v>9744.4612939583494</v>
      </c>
      <c r="J26" s="858">
        <v>9836.9140135040907</v>
      </c>
      <c r="K26" s="858">
        <v>7969.0516383494696</v>
      </c>
      <c r="L26" s="858">
        <v>7305.8630016984807</v>
      </c>
      <c r="M26" s="858">
        <v>6957.4535010084001</v>
      </c>
    </row>
    <row r="27" spans="1:13" s="166" customFormat="1" ht="15.95" customHeight="1">
      <c r="A27" s="856">
        <v>2009</v>
      </c>
      <c r="B27" s="858">
        <v>4879.1000000000004</v>
      </c>
      <c r="C27" s="858">
        <v>5231.8999999999996</v>
      </c>
      <c r="D27" s="858">
        <v>4483.5</v>
      </c>
      <c r="E27" s="858">
        <v>4883.3</v>
      </c>
      <c r="F27" s="858">
        <v>6759.64</v>
      </c>
      <c r="G27" s="858">
        <v>5986.3</v>
      </c>
      <c r="H27" s="858">
        <v>5796.5</v>
      </c>
      <c r="I27" s="858">
        <v>5274.42</v>
      </c>
      <c r="J27" s="858">
        <v>5130.25</v>
      </c>
      <c r="K27" s="858">
        <v>5144</v>
      </c>
      <c r="L27" s="858">
        <v>4998.12</v>
      </c>
      <c r="M27" s="858">
        <v>4989.3900000000003</v>
      </c>
    </row>
    <row r="28" spans="1:13" s="166" customFormat="1" ht="15.95" customHeight="1">
      <c r="A28" s="856">
        <v>2010</v>
      </c>
      <c r="B28" s="980">
        <v>5441.5876318420305</v>
      </c>
      <c r="C28" s="980">
        <v>5535.7471679987502</v>
      </c>
      <c r="D28" s="980">
        <v>6280.5987499951998</v>
      </c>
      <c r="E28" s="980">
        <v>6398.3798306571598</v>
      </c>
      <c r="F28" s="980">
        <v>6368.7830854523099</v>
      </c>
      <c r="G28" s="980">
        <v>6174.4178732292503</v>
      </c>
      <c r="H28" s="980">
        <v>6320.5551047425306</v>
      </c>
      <c r="I28" s="980">
        <v>5946.76918755118</v>
      </c>
      <c r="J28" s="980">
        <v>5648.2774753083395</v>
      </c>
      <c r="K28" s="980">
        <v>7982.47279757871</v>
      </c>
      <c r="L28" s="980">
        <v>7908.2972298733894</v>
      </c>
      <c r="M28" s="980">
        <v>7913.7522246416202</v>
      </c>
    </row>
    <row r="29" spans="1:13" s="166" customFormat="1" ht="15.95" customHeight="1" thickBot="1">
      <c r="A29" s="857">
        <v>2011</v>
      </c>
      <c r="B29" s="859">
        <v>8744.2000000000007</v>
      </c>
      <c r="C29" s="859">
        <v>8315.6</v>
      </c>
      <c r="D29" s="859">
        <v>7866.7</v>
      </c>
      <c r="E29" s="859">
        <v>8009.9</v>
      </c>
      <c r="F29" s="859">
        <v>8270.5</v>
      </c>
      <c r="G29" s="859">
        <v>7987.1</v>
      </c>
      <c r="H29" s="859">
        <v>7626.1</v>
      </c>
      <c r="I29" s="859">
        <v>6876.7</v>
      </c>
      <c r="J29" s="859">
        <v>6496.7</v>
      </c>
      <c r="K29" s="859">
        <v>6626.8</v>
      </c>
      <c r="L29" s="859">
        <v>6294.9</v>
      </c>
      <c r="M29" s="859">
        <v>6532.6</v>
      </c>
    </row>
    <row r="30" spans="1:13" s="863" customFormat="1" ht="15" customHeight="1">
      <c r="A30" s="863" t="s">
        <v>297</v>
      </c>
      <c r="B30" s="864"/>
      <c r="C30" s="865"/>
      <c r="D30" s="865"/>
      <c r="E30" s="865"/>
      <c r="F30" s="865"/>
      <c r="G30" s="865"/>
      <c r="H30" s="866"/>
      <c r="I30" s="865"/>
      <c r="J30" s="865"/>
      <c r="K30" s="867"/>
      <c r="L30" s="867"/>
      <c r="M30" s="867"/>
    </row>
    <row r="31" spans="1:13" s="166" customFormat="1" ht="27.75" customHeight="1">
      <c r="A31" s="170"/>
      <c r="B31" s="167"/>
      <c r="C31" s="168"/>
      <c r="D31" s="168"/>
      <c r="E31" s="168"/>
      <c r="F31" s="168"/>
      <c r="G31" s="168"/>
      <c r="H31" s="168"/>
      <c r="I31" s="168"/>
      <c r="J31" s="168"/>
      <c r="K31" s="169"/>
      <c r="L31" s="169"/>
      <c r="M31" s="169"/>
    </row>
    <row r="32" spans="1:13" ht="24" customHeight="1">
      <c r="B32" s="171"/>
      <c r="C32" s="172"/>
      <c r="D32" s="172"/>
      <c r="E32" s="172"/>
      <c r="F32" s="172"/>
      <c r="G32" s="172"/>
      <c r="H32" s="172"/>
      <c r="I32" s="172"/>
      <c r="J32" s="172"/>
      <c r="K32" s="173"/>
      <c r="L32" s="173"/>
      <c r="M32" s="173"/>
    </row>
    <row r="33" spans="1:14" ht="20.25" customHeight="1">
      <c r="B33" s="174"/>
      <c r="C33" s="175"/>
      <c r="D33" s="175"/>
      <c r="E33" s="174"/>
      <c r="F33" s="176"/>
      <c r="G33" s="176"/>
      <c r="H33" s="177"/>
      <c r="I33" s="177"/>
      <c r="J33" s="176"/>
    </row>
    <row r="34" spans="1:14">
      <c r="A34" s="178"/>
      <c r="B34" s="174"/>
      <c r="C34" s="175"/>
      <c r="D34" s="175"/>
      <c r="E34" s="174"/>
      <c r="F34" s="176"/>
      <c r="G34" s="176"/>
      <c r="H34" s="177"/>
      <c r="I34" s="177"/>
      <c r="J34" s="176"/>
    </row>
    <row r="35" spans="1:14">
      <c r="A35" s="178"/>
      <c r="B35" s="174"/>
      <c r="C35" s="175"/>
      <c r="D35" s="175"/>
      <c r="E35" s="174"/>
      <c r="F35" s="176"/>
      <c r="G35" s="176"/>
      <c r="H35" s="177"/>
      <c r="I35" s="177"/>
      <c r="J35" s="176"/>
    </row>
    <row r="36" spans="1:14">
      <c r="A36" s="178"/>
      <c r="B36" s="174"/>
      <c r="C36" s="175"/>
      <c r="D36" s="175"/>
      <c r="E36" s="174"/>
      <c r="F36" s="176"/>
      <c r="G36" s="176"/>
      <c r="H36" s="177"/>
      <c r="I36" s="177"/>
      <c r="J36" s="176"/>
    </row>
    <row r="37" spans="1:14">
      <c r="A37" s="178"/>
      <c r="B37" s="174"/>
      <c r="C37" s="175"/>
      <c r="D37" s="175"/>
      <c r="E37" s="174"/>
      <c r="F37" s="176"/>
      <c r="G37" s="176"/>
      <c r="H37" s="177"/>
      <c r="I37" s="177"/>
      <c r="J37" s="176"/>
    </row>
    <row r="38" spans="1:14">
      <c r="A38" s="179"/>
      <c r="B38" s="174"/>
      <c r="C38" s="180"/>
      <c r="D38" s="180"/>
      <c r="E38" s="174"/>
      <c r="F38" s="176"/>
      <c r="G38" s="176"/>
      <c r="H38" s="177"/>
      <c r="I38" s="177"/>
      <c r="J38" s="176"/>
    </row>
    <row r="39" spans="1:14">
      <c r="A39" s="178"/>
      <c r="B39" s="181"/>
      <c r="C39" s="182"/>
      <c r="D39" s="182"/>
      <c r="E39" s="174"/>
      <c r="F39" s="176"/>
      <c r="G39" s="183"/>
      <c r="H39" s="184"/>
      <c r="I39" s="184"/>
      <c r="J39" s="176"/>
      <c r="M39" s="136"/>
      <c r="N39" s="136"/>
    </row>
    <row r="40" spans="1:14">
      <c r="M40" s="140"/>
      <c r="N40" s="140"/>
    </row>
    <row r="41" spans="1:14">
      <c r="M41" s="140"/>
      <c r="N41" s="140"/>
    </row>
    <row r="42" spans="1:14">
      <c r="M42" s="140"/>
      <c r="N42" s="140"/>
    </row>
    <row r="43" spans="1:14">
      <c r="M43" s="140"/>
      <c r="N43" s="140"/>
    </row>
    <row r="44" spans="1:14">
      <c r="M44" s="140"/>
      <c r="N44" s="140"/>
    </row>
    <row r="45" spans="1:14">
      <c r="M45" s="140"/>
      <c r="N45" s="140"/>
    </row>
    <row r="46" spans="1:14">
      <c r="M46" s="140"/>
      <c r="N46" s="140"/>
    </row>
    <row r="47" spans="1:14">
      <c r="M47" s="140"/>
      <c r="N47" s="140"/>
    </row>
    <row r="48" spans="1:14">
      <c r="M48" s="140"/>
      <c r="N48" s="140"/>
    </row>
    <row r="49" spans="12:14">
      <c r="M49" s="140"/>
      <c r="N49" s="140"/>
    </row>
    <row r="50" spans="12:14">
      <c r="M50" s="140"/>
      <c r="N50" s="140"/>
    </row>
    <row r="51" spans="12:14">
      <c r="M51" s="140"/>
      <c r="N51" s="140"/>
    </row>
    <row r="52" spans="12:14">
      <c r="M52" s="140"/>
      <c r="N52" s="140"/>
    </row>
    <row r="53" spans="12:14">
      <c r="M53" s="140"/>
      <c r="N53" s="140"/>
    </row>
    <row r="54" spans="12:14">
      <c r="M54" s="140"/>
      <c r="N54" s="140"/>
    </row>
    <row r="55" spans="12:14">
      <c r="M55" s="140"/>
      <c r="N55" s="140"/>
    </row>
    <row r="56" spans="12:14">
      <c r="L56" s="153"/>
      <c r="M56" s="154"/>
      <c r="N56" s="154"/>
    </row>
    <row r="57" spans="12:14">
      <c r="M57" s="155"/>
      <c r="N57" s="156"/>
    </row>
    <row r="58" spans="12:14">
      <c r="L58" s="153"/>
      <c r="M58" s="154"/>
      <c r="N58" s="154"/>
    </row>
    <row r="59" spans="12:14">
      <c r="M59" s="140"/>
      <c r="N59" s="140"/>
    </row>
  </sheetData>
  <pageMargins left="0.99" right="0.32" top="1.03" bottom="0.75" header="0.49" footer="0"/>
  <pageSetup paperSize="9" scale="98" orientation="landscape" r:id="rId1"/>
  <headerFooter alignWithMargins="0"/>
  <rowBreaks count="1" manualBreakCount="1">
    <brk id="43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AZ62"/>
  <sheetViews>
    <sheetView view="pageBreakPreview" zoomScaleNormal="75" zoomScaleSheetLayoutView="100" workbookViewId="0">
      <pane xSplit="1" ySplit="2" topLeftCell="B3" activePane="bottomRight" state="frozen"/>
      <selection pane="topRight" activeCell="B1" sqref="B1"/>
      <selection pane="bottomLeft" activeCell="A8" sqref="A8"/>
      <selection pane="bottomRight" activeCell="B3" sqref="B3"/>
    </sheetView>
  </sheetViews>
  <sheetFormatPr defaultRowHeight="14.25"/>
  <cols>
    <col min="1" max="1" width="9.42578125" style="40" customWidth="1"/>
    <col min="2" max="2" width="16.85546875" style="40" customWidth="1"/>
    <col min="3" max="3" width="11.85546875" style="40" customWidth="1"/>
    <col min="4" max="4" width="9.7109375" style="40" customWidth="1"/>
    <col min="5" max="5" width="12.28515625" style="40" customWidth="1"/>
    <col min="6" max="6" width="16.85546875" style="40" customWidth="1"/>
    <col min="7" max="7" width="17.5703125" style="40" customWidth="1"/>
    <col min="8" max="8" width="12.42578125" style="40" customWidth="1"/>
    <col min="9" max="9" width="15" style="40" customWidth="1"/>
    <col min="10" max="10" width="13.140625" style="40" customWidth="1"/>
    <col min="11" max="11" width="14.85546875" style="40" customWidth="1"/>
    <col min="12" max="12" width="17.7109375" style="40" customWidth="1"/>
    <col min="13" max="18" width="9.140625" style="40" customWidth="1"/>
    <col min="19" max="19" width="13.7109375" style="40" customWidth="1"/>
    <col min="20" max="22" width="9.140625" style="40" customWidth="1"/>
    <col min="23" max="23" width="12" style="40" customWidth="1"/>
    <col min="24" max="16384" width="9.140625" style="40"/>
  </cols>
  <sheetData>
    <row r="1" spans="1:52" s="671" customFormat="1" ht="18" customHeight="1" thickBot="1">
      <c r="A1" s="1069" t="s">
        <v>906</v>
      </c>
      <c r="B1" s="868"/>
      <c r="C1" s="868"/>
      <c r="D1" s="868"/>
      <c r="E1" s="868"/>
      <c r="F1" s="868"/>
      <c r="G1" s="868"/>
      <c r="I1" s="868"/>
      <c r="J1" s="868"/>
      <c r="K1" s="868"/>
      <c r="L1" s="868"/>
    </row>
    <row r="2" spans="1:52" s="875" customFormat="1" ht="57.75" thickBot="1">
      <c r="A2" s="881" t="s">
        <v>837</v>
      </c>
      <c r="B2" s="882" t="s">
        <v>997</v>
      </c>
      <c r="C2" s="882" t="s">
        <v>838</v>
      </c>
      <c r="D2" s="882" t="s">
        <v>839</v>
      </c>
      <c r="E2" s="882" t="s">
        <v>840</v>
      </c>
      <c r="F2" s="882" t="s">
        <v>841</v>
      </c>
      <c r="G2" s="882" t="s">
        <v>998</v>
      </c>
      <c r="H2" s="882" t="s">
        <v>842</v>
      </c>
      <c r="I2" s="882" t="s">
        <v>999</v>
      </c>
      <c r="J2" s="882" t="s">
        <v>1000</v>
      </c>
      <c r="K2" s="882" t="s">
        <v>1001</v>
      </c>
      <c r="L2" s="882" t="s">
        <v>996</v>
      </c>
      <c r="M2" s="874"/>
      <c r="N2" s="874"/>
      <c r="O2" s="874"/>
      <c r="P2" s="874"/>
      <c r="Q2" s="874"/>
      <c r="R2" s="874"/>
      <c r="S2" s="874"/>
      <c r="T2" s="874"/>
      <c r="U2" s="874"/>
      <c r="V2" s="874"/>
      <c r="W2" s="874"/>
      <c r="X2" s="874"/>
      <c r="Y2" s="874"/>
      <c r="Z2" s="874"/>
      <c r="AA2" s="874"/>
      <c r="AB2" s="874"/>
      <c r="AC2" s="874"/>
      <c r="AD2" s="874"/>
      <c r="AE2" s="874"/>
      <c r="AF2" s="874"/>
      <c r="AG2" s="874"/>
      <c r="AH2" s="874"/>
      <c r="AI2" s="874"/>
      <c r="AJ2" s="874"/>
      <c r="AK2" s="874"/>
      <c r="AL2" s="874"/>
      <c r="AM2" s="874"/>
      <c r="AN2" s="874"/>
      <c r="AO2" s="874"/>
      <c r="AP2" s="874"/>
      <c r="AQ2" s="874"/>
      <c r="AR2" s="874"/>
      <c r="AS2" s="874"/>
      <c r="AT2" s="874"/>
      <c r="AU2" s="874"/>
      <c r="AV2" s="874"/>
      <c r="AW2" s="874"/>
      <c r="AX2" s="874"/>
      <c r="AY2" s="874"/>
      <c r="AZ2" s="874"/>
    </row>
    <row r="3" spans="1:52" ht="15.95" customHeight="1">
      <c r="A3" s="1265">
        <v>1960</v>
      </c>
      <c r="B3" s="1266">
        <v>36.881999999999998</v>
      </c>
      <c r="C3" s="1067" t="s">
        <v>53</v>
      </c>
      <c r="D3" s="1266">
        <v>6.7960000000000003</v>
      </c>
      <c r="E3" s="1067" t="s">
        <v>53</v>
      </c>
      <c r="F3" s="1067" t="s">
        <v>53</v>
      </c>
      <c r="G3" s="1067" t="s">
        <v>53</v>
      </c>
      <c r="H3" s="1067" t="s">
        <v>53</v>
      </c>
      <c r="I3" s="1067" t="s">
        <v>53</v>
      </c>
      <c r="J3" s="1067">
        <v>43.677999999999997</v>
      </c>
      <c r="K3" s="1067">
        <v>2233</v>
      </c>
      <c r="L3" s="1267">
        <v>1.9560232870577696</v>
      </c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</row>
    <row r="4" spans="1:52" ht="15.95" customHeight="1">
      <c r="A4" s="1265">
        <v>1961</v>
      </c>
      <c r="B4" s="1266">
        <v>42.375999999999998</v>
      </c>
      <c r="C4" s="1067" t="s">
        <v>53</v>
      </c>
      <c r="D4" s="1266">
        <v>6.5460000000000003</v>
      </c>
      <c r="E4" s="1067" t="s">
        <v>53</v>
      </c>
      <c r="F4" s="1067" t="s">
        <v>53</v>
      </c>
      <c r="G4" s="1067" t="s">
        <v>53</v>
      </c>
      <c r="H4" s="1067" t="s">
        <v>53</v>
      </c>
      <c r="I4" s="1067" t="s">
        <v>53</v>
      </c>
      <c r="J4" s="1067">
        <v>48.921999999999997</v>
      </c>
      <c r="K4" s="1067">
        <v>2361.1999999999998</v>
      </c>
      <c r="L4" s="1267">
        <v>2.071912586820261</v>
      </c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</row>
    <row r="5" spans="1:52" ht="15.95" customHeight="1">
      <c r="A5" s="1265">
        <v>1962</v>
      </c>
      <c r="B5" s="1266">
        <v>83.3</v>
      </c>
      <c r="C5" s="1067" t="s">
        <v>53</v>
      </c>
      <c r="D5" s="1266">
        <v>6</v>
      </c>
      <c r="E5" s="1067" t="s">
        <v>53</v>
      </c>
      <c r="F5" s="1067" t="s">
        <v>53</v>
      </c>
      <c r="G5" s="1067" t="s">
        <v>53</v>
      </c>
      <c r="H5" s="1067" t="s">
        <v>53</v>
      </c>
      <c r="I5" s="1067" t="s">
        <v>53</v>
      </c>
      <c r="J5" s="1067">
        <v>89.3</v>
      </c>
      <c r="K5" s="1067">
        <v>2597.6</v>
      </c>
      <c r="L5" s="1267">
        <v>3.4377887280566677</v>
      </c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</row>
    <row r="6" spans="1:52" ht="15.95" customHeight="1">
      <c r="A6" s="1265">
        <v>1963</v>
      </c>
      <c r="B6" s="1266">
        <v>94.3</v>
      </c>
      <c r="C6" s="1266">
        <v>8.9060000000000006</v>
      </c>
      <c r="D6" s="1266">
        <v>5.9</v>
      </c>
      <c r="E6" s="1266">
        <v>0.48399999999999999</v>
      </c>
      <c r="F6" s="1067" t="s">
        <v>53</v>
      </c>
      <c r="G6" s="1266">
        <v>0.112</v>
      </c>
      <c r="H6" s="1067" t="s">
        <v>53</v>
      </c>
      <c r="I6" s="1067" t="s">
        <v>53</v>
      </c>
      <c r="J6" s="1067">
        <v>109.702</v>
      </c>
      <c r="K6" s="1067">
        <v>2755.8</v>
      </c>
      <c r="L6" s="1267">
        <v>3.9807678351114011</v>
      </c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</row>
    <row r="7" spans="1:52" ht="15.95" customHeight="1">
      <c r="A7" s="1265">
        <v>1964</v>
      </c>
      <c r="B7" s="1266">
        <v>108.4</v>
      </c>
      <c r="C7" s="1266">
        <v>17.8</v>
      </c>
      <c r="D7" s="1266">
        <v>5.9</v>
      </c>
      <c r="E7" s="1266">
        <v>0.77400000000000002</v>
      </c>
      <c r="F7" s="1067" t="s">
        <v>53</v>
      </c>
      <c r="G7" s="1266">
        <v>0.17599999999999999</v>
      </c>
      <c r="H7" s="1067" t="s">
        <v>53</v>
      </c>
      <c r="I7" s="1067" t="s">
        <v>53</v>
      </c>
      <c r="J7" s="1067">
        <v>133.04999999999998</v>
      </c>
      <c r="K7" s="1067">
        <v>2894.4</v>
      </c>
      <c r="L7" s="1267">
        <v>4.5968076285240462</v>
      </c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</row>
    <row r="8" spans="1:52" ht="15.95" customHeight="1">
      <c r="A8" s="1265">
        <v>1965</v>
      </c>
      <c r="B8" s="1266">
        <v>141</v>
      </c>
      <c r="C8" s="1266">
        <v>27.3</v>
      </c>
      <c r="D8" s="1266">
        <v>5.5</v>
      </c>
      <c r="E8" s="1266">
        <v>0.96199999999999997</v>
      </c>
      <c r="F8" s="1067" t="s">
        <v>53</v>
      </c>
      <c r="G8" s="1266">
        <v>0.26800000000000002</v>
      </c>
      <c r="H8" s="1067" t="s">
        <v>53</v>
      </c>
      <c r="I8" s="1067" t="s">
        <v>53</v>
      </c>
      <c r="J8" s="1067">
        <v>175.03</v>
      </c>
      <c r="K8" s="1067">
        <v>3110</v>
      </c>
      <c r="L8" s="1267">
        <v>5.6279742765273308</v>
      </c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</row>
    <row r="9" spans="1:52" ht="15.95" customHeight="1">
      <c r="A9" s="1265">
        <v>1966</v>
      </c>
      <c r="B9" s="1266">
        <v>162.5</v>
      </c>
      <c r="C9" s="1266">
        <v>37.1</v>
      </c>
      <c r="D9" s="1266">
        <v>5.3</v>
      </c>
      <c r="E9" s="1266">
        <v>1.1739999999999999</v>
      </c>
      <c r="F9" s="1067" t="s">
        <v>53</v>
      </c>
      <c r="G9" s="1266">
        <v>0.36599999999999999</v>
      </c>
      <c r="H9" s="1067" t="s">
        <v>53</v>
      </c>
      <c r="I9" s="1067" t="s">
        <v>53</v>
      </c>
      <c r="J9" s="1067">
        <v>206.44000000000003</v>
      </c>
      <c r="K9" s="1067">
        <v>3374.8</v>
      </c>
      <c r="L9" s="1267">
        <v>6.1171032357473036</v>
      </c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</row>
    <row r="10" spans="1:52" ht="15.95" customHeight="1">
      <c r="A10" s="1265">
        <v>1967</v>
      </c>
      <c r="B10" s="1266">
        <v>131.19999999999999</v>
      </c>
      <c r="C10" s="1266">
        <v>43.5</v>
      </c>
      <c r="D10" s="1266">
        <v>4.8</v>
      </c>
      <c r="E10" s="1266">
        <v>1.3779999999999999</v>
      </c>
      <c r="F10" s="1067" t="s">
        <v>53</v>
      </c>
      <c r="G10" s="1266">
        <v>0.42199999999999999</v>
      </c>
      <c r="H10" s="1067" t="s">
        <v>53</v>
      </c>
      <c r="I10" s="1067" t="s">
        <v>53</v>
      </c>
      <c r="J10" s="1067">
        <v>181.29999999999998</v>
      </c>
      <c r="K10" s="1067">
        <v>2752.6</v>
      </c>
      <c r="L10" s="1267">
        <v>6.5865000363292889</v>
      </c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</row>
    <row r="11" spans="1:52" ht="15.95" customHeight="1">
      <c r="A11" s="1265">
        <v>1968</v>
      </c>
      <c r="B11" s="1266">
        <v>183.5</v>
      </c>
      <c r="C11" s="1266">
        <v>50.9</v>
      </c>
      <c r="D11" s="1266">
        <v>4.9000000000000004</v>
      </c>
      <c r="E11" s="1266">
        <v>1.766</v>
      </c>
      <c r="F11" s="1067" t="s">
        <v>53</v>
      </c>
      <c r="G11" s="1266">
        <v>0.188</v>
      </c>
      <c r="H11" s="1067" t="s">
        <v>53</v>
      </c>
      <c r="I11" s="1067" t="s">
        <v>53</v>
      </c>
      <c r="J11" s="1067">
        <v>241.25399999999999</v>
      </c>
      <c r="K11" s="1067">
        <v>2656.2</v>
      </c>
      <c r="L11" s="1267">
        <v>9.082674497402305</v>
      </c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</row>
    <row r="12" spans="1:52" ht="15.95" customHeight="1">
      <c r="A12" s="1265">
        <v>1969</v>
      </c>
      <c r="B12" s="1266">
        <v>215.4</v>
      </c>
      <c r="C12" s="1266">
        <v>58.6</v>
      </c>
      <c r="D12" s="1266">
        <v>5.0999999999999996</v>
      </c>
      <c r="E12" s="1266">
        <v>2.0139999999999998</v>
      </c>
      <c r="F12" s="1067" t="s">
        <v>53</v>
      </c>
      <c r="G12" s="1266">
        <v>0.18</v>
      </c>
      <c r="H12" s="1067" t="s">
        <v>53</v>
      </c>
      <c r="I12" s="1067" t="s">
        <v>53</v>
      </c>
      <c r="J12" s="1067">
        <v>281.29400000000004</v>
      </c>
      <c r="K12" s="1067">
        <v>3549.3</v>
      </c>
      <c r="L12" s="1267">
        <v>7.9253373904713609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</row>
    <row r="13" spans="1:52" ht="15.95" customHeight="1">
      <c r="A13" s="806">
        <v>1970</v>
      </c>
      <c r="B13" s="1067">
        <v>336.7</v>
      </c>
      <c r="C13" s="1067">
        <v>67.400000000000006</v>
      </c>
      <c r="D13" s="1067">
        <v>4.9000000000000004</v>
      </c>
      <c r="E13" s="1067">
        <v>2.64</v>
      </c>
      <c r="F13" s="1067" t="s">
        <v>53</v>
      </c>
      <c r="G13" s="1067">
        <v>0.13400000000000001</v>
      </c>
      <c r="H13" s="1067" t="s">
        <v>53</v>
      </c>
      <c r="I13" s="1067" t="s">
        <v>53</v>
      </c>
      <c r="J13" s="1067">
        <v>411.774</v>
      </c>
      <c r="K13" s="1067">
        <v>5281.1</v>
      </c>
      <c r="L13" s="1267">
        <v>7.7971255988335759</v>
      </c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</row>
    <row r="14" spans="1:52" ht="15.95" customHeight="1">
      <c r="A14" s="806">
        <v>1971</v>
      </c>
      <c r="B14" s="1067">
        <v>371.8</v>
      </c>
      <c r="C14" s="1067">
        <v>76.599999999999994</v>
      </c>
      <c r="D14" s="1067">
        <v>4.5</v>
      </c>
      <c r="E14" s="1067">
        <v>4.008</v>
      </c>
      <c r="F14" s="1067">
        <v>7.1749999999999998</v>
      </c>
      <c r="G14" s="1067">
        <v>0.126</v>
      </c>
      <c r="H14" s="1067" t="s">
        <v>53</v>
      </c>
      <c r="I14" s="1067" t="s">
        <v>53</v>
      </c>
      <c r="J14" s="1067">
        <v>464.20899999999995</v>
      </c>
      <c r="K14" s="1067">
        <v>6650.9</v>
      </c>
      <c r="L14" s="1267">
        <v>6.9796418529823034</v>
      </c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</row>
    <row r="15" spans="1:52" ht="15.95" customHeight="1">
      <c r="A15" s="806">
        <v>1972</v>
      </c>
      <c r="B15" s="1067">
        <v>456.9</v>
      </c>
      <c r="C15" s="1067">
        <v>89.2</v>
      </c>
      <c r="D15" s="1067">
        <v>4.3</v>
      </c>
      <c r="E15" s="1067">
        <v>5.3559999999999999</v>
      </c>
      <c r="F15" s="1067">
        <v>10.769</v>
      </c>
      <c r="G15" s="1067">
        <v>0.106</v>
      </c>
      <c r="H15" s="1067" t="s">
        <v>53</v>
      </c>
      <c r="I15" s="1067" t="s">
        <v>53</v>
      </c>
      <c r="J15" s="1067">
        <v>566.63099999999997</v>
      </c>
      <c r="K15" s="1067">
        <v>7187.5</v>
      </c>
      <c r="L15" s="1267">
        <v>7.8835617391304345</v>
      </c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</row>
    <row r="16" spans="1:52" ht="15.95" customHeight="1">
      <c r="A16" s="806">
        <v>1973</v>
      </c>
      <c r="B16" s="1067">
        <v>582.29999999999995</v>
      </c>
      <c r="C16" s="1067">
        <v>109.7</v>
      </c>
      <c r="D16" s="1067">
        <v>4.5</v>
      </c>
      <c r="E16" s="1067">
        <v>6.47</v>
      </c>
      <c r="F16" s="1067">
        <v>17.100000000000001</v>
      </c>
      <c r="G16" s="1067">
        <v>0.98</v>
      </c>
      <c r="H16" s="1067" t="s">
        <v>53</v>
      </c>
      <c r="I16" s="1067" t="s">
        <v>53</v>
      </c>
      <c r="J16" s="1067">
        <v>721.05000000000007</v>
      </c>
      <c r="K16" s="1067">
        <v>8630.5</v>
      </c>
      <c r="L16" s="1267">
        <v>8.3546723828283422</v>
      </c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</row>
    <row r="17" spans="1:52" ht="15.95" customHeight="1">
      <c r="A17" s="806">
        <v>1974</v>
      </c>
      <c r="B17" s="1067">
        <v>973.2</v>
      </c>
      <c r="C17" s="1067">
        <v>129.80000000000001</v>
      </c>
      <c r="D17" s="1067">
        <v>4.7</v>
      </c>
      <c r="E17" s="1067">
        <v>7.3</v>
      </c>
      <c r="F17" s="1067">
        <v>22</v>
      </c>
      <c r="G17" s="1067">
        <v>0.1</v>
      </c>
      <c r="H17" s="1067" t="s">
        <v>53</v>
      </c>
      <c r="I17" s="1067" t="s">
        <v>53</v>
      </c>
      <c r="J17" s="1067">
        <v>1137.0999999999999</v>
      </c>
      <c r="K17" s="1067">
        <v>18823.099999999999</v>
      </c>
      <c r="L17" s="1267">
        <v>6.0409815598918355</v>
      </c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</row>
    <row r="18" spans="1:52" ht="15.95" customHeight="1">
      <c r="A18" s="806">
        <v>1975</v>
      </c>
      <c r="B18" s="1067">
        <v>1572.4</v>
      </c>
      <c r="C18" s="1067">
        <v>159.9</v>
      </c>
      <c r="D18" s="1067">
        <v>8.1</v>
      </c>
      <c r="E18" s="1067">
        <v>11.3</v>
      </c>
      <c r="F18" s="1067">
        <v>63.4</v>
      </c>
      <c r="G18" s="1067">
        <v>0.1</v>
      </c>
      <c r="H18" s="1067" t="s">
        <v>53</v>
      </c>
      <c r="I18" s="1067" t="s">
        <v>53</v>
      </c>
      <c r="J18" s="1067">
        <v>1815.2</v>
      </c>
      <c r="K18" s="1067">
        <v>21475.24</v>
      </c>
      <c r="L18" s="1267">
        <v>8.4525248611889783</v>
      </c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</row>
    <row r="19" spans="1:52" ht="15.95" customHeight="1">
      <c r="A19" s="806">
        <v>1976</v>
      </c>
      <c r="B19" s="1067">
        <v>1979.2</v>
      </c>
      <c r="C19" s="1067">
        <v>193.9</v>
      </c>
      <c r="D19" s="1067">
        <v>6.9</v>
      </c>
      <c r="E19" s="1067">
        <v>16.3</v>
      </c>
      <c r="F19" s="1067">
        <v>58.9</v>
      </c>
      <c r="G19" s="1067">
        <v>0.1</v>
      </c>
      <c r="H19" s="1067" t="s">
        <v>53</v>
      </c>
      <c r="I19" s="1067" t="s">
        <v>53</v>
      </c>
      <c r="J19" s="1067">
        <v>2255.3000000000002</v>
      </c>
      <c r="K19" s="1067">
        <v>26655.78</v>
      </c>
      <c r="L19" s="1267">
        <v>8.4608291334937498</v>
      </c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</row>
    <row r="20" spans="1:52" ht="15.95" customHeight="1">
      <c r="A20" s="806">
        <v>1977</v>
      </c>
      <c r="B20" s="1067">
        <v>2255.1</v>
      </c>
      <c r="C20" s="1067">
        <v>230.4</v>
      </c>
      <c r="D20" s="1067">
        <v>8</v>
      </c>
      <c r="E20" s="1067">
        <v>16.8</v>
      </c>
      <c r="F20" s="1067">
        <v>82.4</v>
      </c>
      <c r="G20" s="1067">
        <v>0.1</v>
      </c>
      <c r="H20" s="1067" t="s">
        <v>53</v>
      </c>
      <c r="I20" s="1067" t="s">
        <v>53</v>
      </c>
      <c r="J20" s="1067">
        <v>2592.8000000000002</v>
      </c>
      <c r="K20" s="1067">
        <v>31520.34</v>
      </c>
      <c r="L20" s="1267">
        <v>8.2257995948013249</v>
      </c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</row>
    <row r="21" spans="1:52" ht="15.95" customHeight="1">
      <c r="A21" s="806">
        <v>1978</v>
      </c>
      <c r="B21" s="1067">
        <v>2601.6999999999998</v>
      </c>
      <c r="C21" s="1067">
        <v>269.89999999999998</v>
      </c>
      <c r="D21" s="1067">
        <v>8.1</v>
      </c>
      <c r="E21" s="1067">
        <v>19.2</v>
      </c>
      <c r="F21" s="1067">
        <v>110.7</v>
      </c>
      <c r="G21" s="1067">
        <v>0.1</v>
      </c>
      <c r="H21" s="1067" t="s">
        <v>53</v>
      </c>
      <c r="I21" s="1067" t="s">
        <v>53</v>
      </c>
      <c r="J21" s="1067">
        <v>3009.6999999999994</v>
      </c>
      <c r="K21" s="1067">
        <v>34540.1</v>
      </c>
      <c r="L21" s="1267">
        <v>8.7136400878978328</v>
      </c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</row>
    <row r="22" spans="1:52" ht="15.95" customHeight="1">
      <c r="A22" s="806">
        <v>1979</v>
      </c>
      <c r="B22" s="1067">
        <v>3702.1</v>
      </c>
      <c r="C22" s="1067">
        <v>306.7</v>
      </c>
      <c r="D22" s="1067">
        <v>7.7</v>
      </c>
      <c r="E22" s="1067">
        <v>27.9</v>
      </c>
      <c r="F22" s="1067">
        <v>117.3</v>
      </c>
      <c r="G22" s="1067">
        <v>0.1</v>
      </c>
      <c r="H22" s="1067" t="s">
        <v>53</v>
      </c>
      <c r="I22" s="1067" t="s">
        <v>53</v>
      </c>
      <c r="J22" s="1067">
        <v>4161.8</v>
      </c>
      <c r="K22" s="1067">
        <v>41974.7</v>
      </c>
      <c r="L22" s="1267">
        <v>9.9150202383816932</v>
      </c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</row>
    <row r="23" spans="1:52" ht="15.95" customHeight="1">
      <c r="A23" s="806">
        <v>1980</v>
      </c>
      <c r="B23" s="1067">
        <v>5163.2</v>
      </c>
      <c r="C23" s="1067">
        <v>338.9</v>
      </c>
      <c r="D23" s="1067">
        <v>7.3</v>
      </c>
      <c r="E23" s="1067">
        <v>40.700000000000003</v>
      </c>
      <c r="F23" s="1067">
        <v>219.7</v>
      </c>
      <c r="G23" s="1067">
        <v>0.1</v>
      </c>
      <c r="H23" s="1067" t="s">
        <v>53</v>
      </c>
      <c r="I23" s="1067" t="s">
        <v>53</v>
      </c>
      <c r="J23" s="1067">
        <v>5769.9</v>
      </c>
      <c r="K23" s="1067">
        <v>49632.32</v>
      </c>
      <c r="L23" s="1267">
        <v>11.625287715746513</v>
      </c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</row>
    <row r="24" spans="1:52" ht="15.95" customHeight="1">
      <c r="A24" s="806">
        <v>1981</v>
      </c>
      <c r="B24" s="876">
        <v>5796.1</v>
      </c>
      <c r="C24" s="876">
        <v>375.3</v>
      </c>
      <c r="D24" s="876">
        <v>7.1</v>
      </c>
      <c r="E24" s="876">
        <v>56</v>
      </c>
      <c r="F24" s="876">
        <v>328</v>
      </c>
      <c r="G24" s="876">
        <v>0.1</v>
      </c>
      <c r="H24" s="876" t="s">
        <v>53</v>
      </c>
      <c r="I24" s="876" t="s">
        <v>53</v>
      </c>
      <c r="J24" s="876">
        <v>6562.6000000000013</v>
      </c>
      <c r="K24" s="876">
        <v>47619.66</v>
      </c>
      <c r="L24" s="872">
        <v>13.781282772703547</v>
      </c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</row>
    <row r="25" spans="1:52" ht="15.95" customHeight="1">
      <c r="A25" s="806">
        <v>1982</v>
      </c>
      <c r="B25" s="876">
        <v>6338.2</v>
      </c>
      <c r="C25" s="876">
        <v>411.5</v>
      </c>
      <c r="D25" s="876">
        <v>4</v>
      </c>
      <c r="E25" s="876">
        <v>69.3</v>
      </c>
      <c r="F25" s="876">
        <v>691.3</v>
      </c>
      <c r="G25" s="876">
        <v>0.1</v>
      </c>
      <c r="H25" s="876" t="s">
        <v>53</v>
      </c>
      <c r="I25" s="876" t="s">
        <v>53</v>
      </c>
      <c r="J25" s="876">
        <v>7514.4000000000005</v>
      </c>
      <c r="K25" s="876">
        <v>49069.279999999999</v>
      </c>
      <c r="L25" s="872">
        <v>15.313858283634897</v>
      </c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</row>
    <row r="26" spans="1:52" ht="15.95" customHeight="1">
      <c r="A26" s="806">
        <v>1983</v>
      </c>
      <c r="B26" s="876">
        <v>8082.9</v>
      </c>
      <c r="C26" s="876">
        <v>472.3</v>
      </c>
      <c r="D26" s="876">
        <v>5</v>
      </c>
      <c r="E26" s="876">
        <v>89.9</v>
      </c>
      <c r="F26" s="876">
        <v>793.7</v>
      </c>
      <c r="G26" s="876">
        <v>0.1</v>
      </c>
      <c r="H26" s="876" t="s">
        <v>53</v>
      </c>
      <c r="I26" s="876" t="s">
        <v>53</v>
      </c>
      <c r="J26" s="876">
        <v>9443.9</v>
      </c>
      <c r="K26" s="876">
        <v>53107.38</v>
      </c>
      <c r="L26" s="872">
        <v>17.782650923468641</v>
      </c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</row>
    <row r="27" spans="1:52" ht="15.95" customHeight="1">
      <c r="A27" s="806">
        <v>1984</v>
      </c>
      <c r="B27" s="876">
        <v>9391.2999999999993</v>
      </c>
      <c r="C27" s="876">
        <v>504.1</v>
      </c>
      <c r="D27" s="876">
        <v>8</v>
      </c>
      <c r="E27" s="876">
        <v>114</v>
      </c>
      <c r="F27" s="876">
        <v>970.6</v>
      </c>
      <c r="G27" s="876">
        <v>0.1</v>
      </c>
      <c r="H27" s="876" t="s">
        <v>53</v>
      </c>
      <c r="I27" s="876" t="s">
        <v>53</v>
      </c>
      <c r="J27" s="876">
        <v>10988.1</v>
      </c>
      <c r="K27" s="876">
        <v>59622.53</v>
      </c>
      <c r="L27" s="872">
        <v>18.429442695571623</v>
      </c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</row>
    <row r="28" spans="1:52" ht="15.95" customHeight="1">
      <c r="A28" s="806">
        <v>1985</v>
      </c>
      <c r="B28" s="876">
        <v>10550.9</v>
      </c>
      <c r="C28" s="876">
        <v>540.5</v>
      </c>
      <c r="D28" s="876">
        <v>8.1</v>
      </c>
      <c r="E28" s="876">
        <v>104</v>
      </c>
      <c r="F28" s="876">
        <v>1318.2</v>
      </c>
      <c r="G28" s="876">
        <v>0.1</v>
      </c>
      <c r="H28" s="876" t="s">
        <v>53</v>
      </c>
      <c r="I28" s="876" t="s">
        <v>53</v>
      </c>
      <c r="J28" s="876">
        <v>12521.800000000001</v>
      </c>
      <c r="K28" s="876">
        <v>67908.55</v>
      </c>
      <c r="L28" s="872">
        <v>18.439209790225238</v>
      </c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</row>
    <row r="29" spans="1:52" ht="15.95" customHeight="1">
      <c r="A29" s="806">
        <v>1986</v>
      </c>
      <c r="B29" s="876">
        <v>11487.7</v>
      </c>
      <c r="C29" s="876">
        <v>577.4</v>
      </c>
      <c r="D29" s="876">
        <v>8.1</v>
      </c>
      <c r="E29" s="876">
        <v>121.1</v>
      </c>
      <c r="F29" s="876">
        <v>1739.7</v>
      </c>
      <c r="G29" s="876">
        <v>0.1</v>
      </c>
      <c r="H29" s="876" t="s">
        <v>53</v>
      </c>
      <c r="I29" s="876" t="s">
        <v>53</v>
      </c>
      <c r="J29" s="876">
        <v>13934.100000000002</v>
      </c>
      <c r="K29" s="876">
        <v>69146.990000000005</v>
      </c>
      <c r="L29" s="872">
        <v>20.151419461642512</v>
      </c>
    </row>
    <row r="30" spans="1:52" ht="15.95" customHeight="1">
      <c r="A30" s="806">
        <v>1987</v>
      </c>
      <c r="B30" s="876">
        <v>15088.7</v>
      </c>
      <c r="C30" s="876">
        <v>614</v>
      </c>
      <c r="D30" s="876">
        <v>16.899999999999999</v>
      </c>
      <c r="E30" s="876">
        <v>133.69999999999999</v>
      </c>
      <c r="F30" s="876">
        <v>2822.8</v>
      </c>
      <c r="G30" s="876">
        <v>0.2</v>
      </c>
      <c r="H30" s="876" t="s">
        <v>53</v>
      </c>
      <c r="I30" s="876" t="s">
        <v>53</v>
      </c>
      <c r="J30" s="876">
        <v>18676.300000000003</v>
      </c>
      <c r="K30" s="876">
        <v>105222.84</v>
      </c>
      <c r="L30" s="872">
        <v>17.749283330501253</v>
      </c>
    </row>
    <row r="31" spans="1:52" ht="15.95" customHeight="1">
      <c r="A31" s="806">
        <v>1988</v>
      </c>
      <c r="B31" s="876">
        <v>18397.2</v>
      </c>
      <c r="C31" s="876">
        <v>651</v>
      </c>
      <c r="D31" s="876">
        <v>22.4</v>
      </c>
      <c r="E31" s="876">
        <v>195.5</v>
      </c>
      <c r="F31" s="876">
        <v>3982.8</v>
      </c>
      <c r="G31" s="876">
        <v>0.1</v>
      </c>
      <c r="H31" s="876" t="s">
        <v>53</v>
      </c>
      <c r="I31" s="876" t="s">
        <v>53</v>
      </c>
      <c r="J31" s="876">
        <v>23249</v>
      </c>
      <c r="K31" s="876">
        <v>139085.29999999999</v>
      </c>
      <c r="L31" s="872">
        <v>16.715641408545693</v>
      </c>
    </row>
    <row r="32" spans="1:52" ht="15.95" customHeight="1">
      <c r="A32" s="806">
        <v>1989</v>
      </c>
      <c r="B32" s="876">
        <v>17813.3</v>
      </c>
      <c r="C32" s="876">
        <v>699.1</v>
      </c>
      <c r="D32" s="876">
        <v>37.5</v>
      </c>
      <c r="E32" s="876">
        <v>213.2</v>
      </c>
      <c r="F32" s="876">
        <v>3970.7</v>
      </c>
      <c r="G32" s="876">
        <v>0.1</v>
      </c>
      <c r="H32" s="876">
        <v>1067.4000000000001</v>
      </c>
      <c r="I32" s="876" t="s">
        <v>53</v>
      </c>
      <c r="J32" s="876">
        <v>23801.3</v>
      </c>
      <c r="K32" s="876">
        <v>216797.54</v>
      </c>
      <c r="L32" s="872">
        <v>10.978583982087619</v>
      </c>
    </row>
    <row r="33" spans="1:12" ht="15.95" customHeight="1">
      <c r="A33" s="806">
        <v>1990</v>
      </c>
      <c r="B33" s="876">
        <v>23137.1</v>
      </c>
      <c r="C33" s="876">
        <v>723.5</v>
      </c>
      <c r="D33" s="876" t="s">
        <v>53</v>
      </c>
      <c r="E33" s="876">
        <v>304.60000000000002</v>
      </c>
      <c r="F33" s="876">
        <v>4349.3999999999996</v>
      </c>
      <c r="G33" s="876" t="s">
        <v>53</v>
      </c>
      <c r="H33" s="876">
        <v>1136.5999999999999</v>
      </c>
      <c r="I33" s="876" t="s">
        <v>53</v>
      </c>
      <c r="J33" s="876">
        <v>29651.199999999997</v>
      </c>
      <c r="K33" s="876">
        <v>267549.99</v>
      </c>
      <c r="L33" s="872">
        <v>11.082489668566236</v>
      </c>
    </row>
    <row r="34" spans="1:12" s="429" customFormat="1">
      <c r="A34" s="806">
        <v>1991</v>
      </c>
      <c r="B34" s="876">
        <v>30359.7</v>
      </c>
      <c r="C34" s="876">
        <v>650</v>
      </c>
      <c r="D34" s="876" t="s">
        <v>53</v>
      </c>
      <c r="E34" s="876">
        <v>433.7</v>
      </c>
      <c r="F34" s="876">
        <v>5007</v>
      </c>
      <c r="G34" s="876" t="s">
        <v>53</v>
      </c>
      <c r="H34" s="876">
        <v>1242.2</v>
      </c>
      <c r="I34" s="876">
        <v>45.6</v>
      </c>
      <c r="J34" s="876">
        <v>37738.199999999997</v>
      </c>
      <c r="K34" s="876">
        <v>312139.74</v>
      </c>
      <c r="L34" s="872">
        <v>12.090161925552959</v>
      </c>
    </row>
    <row r="35" spans="1:12" s="429" customFormat="1">
      <c r="A35" s="806">
        <v>1992</v>
      </c>
      <c r="B35" s="876">
        <v>43438.8</v>
      </c>
      <c r="C35" s="876">
        <v>719.8</v>
      </c>
      <c r="D35" s="876" t="s">
        <v>53</v>
      </c>
      <c r="E35" s="876">
        <v>729.4</v>
      </c>
      <c r="F35" s="876">
        <v>8342.5</v>
      </c>
      <c r="G35" s="876" t="s">
        <v>53</v>
      </c>
      <c r="H35" s="876">
        <v>1411.3</v>
      </c>
      <c r="I35" s="876">
        <v>475</v>
      </c>
      <c r="J35" s="876">
        <v>55116.80000000001</v>
      </c>
      <c r="K35" s="876">
        <v>532613.82999999996</v>
      </c>
      <c r="L35" s="872">
        <v>10.348360649966603</v>
      </c>
    </row>
    <row r="36" spans="1:12" s="284" customFormat="1">
      <c r="A36" s="806">
        <v>1993</v>
      </c>
      <c r="B36" s="876">
        <v>60895.9</v>
      </c>
      <c r="C36" s="876">
        <v>766.8</v>
      </c>
      <c r="D36" s="876" t="s">
        <v>53</v>
      </c>
      <c r="E36" s="876">
        <v>819.5</v>
      </c>
      <c r="F36" s="876">
        <v>19296.8</v>
      </c>
      <c r="G36" s="876" t="s">
        <v>53</v>
      </c>
      <c r="H36" s="876">
        <v>1569.9</v>
      </c>
      <c r="I36" s="876">
        <v>1679</v>
      </c>
      <c r="J36" s="876">
        <v>85027.9</v>
      </c>
      <c r="K36" s="876">
        <v>683869.79</v>
      </c>
      <c r="L36" s="872">
        <v>12.433346412333844</v>
      </c>
    </row>
    <row r="37" spans="1:12" s="284" customFormat="1">
      <c r="A37" s="806">
        <v>1994</v>
      </c>
      <c r="B37" s="876">
        <v>76127.8</v>
      </c>
      <c r="C37" s="876">
        <v>757.9</v>
      </c>
      <c r="D37" s="876" t="s">
        <v>53</v>
      </c>
      <c r="E37" s="876">
        <v>816.7</v>
      </c>
      <c r="F37" s="876">
        <v>11315.8</v>
      </c>
      <c r="G37" s="876" t="s">
        <v>53</v>
      </c>
      <c r="H37" s="876">
        <v>19442.3</v>
      </c>
      <c r="I37" s="876" t="s">
        <v>843</v>
      </c>
      <c r="J37" s="876">
        <v>108460.5</v>
      </c>
      <c r="K37" s="876">
        <v>899863.22</v>
      </c>
      <c r="L37" s="872">
        <v>12.052998454587355</v>
      </c>
    </row>
    <row r="38" spans="1:12">
      <c r="A38" s="806">
        <v>1995</v>
      </c>
      <c r="B38" s="876">
        <v>93327.8</v>
      </c>
      <c r="C38" s="876">
        <v>731.4</v>
      </c>
      <c r="D38" s="876" t="s">
        <v>53</v>
      </c>
      <c r="E38" s="876">
        <v>435.7</v>
      </c>
      <c r="F38" s="876">
        <v>11101.1</v>
      </c>
      <c r="G38" s="876" t="s">
        <v>53</v>
      </c>
      <c r="H38" s="876">
        <v>2894.3</v>
      </c>
      <c r="I38" s="876" t="s">
        <v>53</v>
      </c>
      <c r="J38" s="876">
        <v>108490.3</v>
      </c>
      <c r="K38" s="876">
        <v>1933211.55</v>
      </c>
      <c r="L38" s="872">
        <v>5.6119207440075556</v>
      </c>
    </row>
    <row r="39" spans="1:12">
      <c r="A39" s="806" t="s">
        <v>844</v>
      </c>
      <c r="B39" s="876">
        <v>115352.3</v>
      </c>
      <c r="C39" s="876" t="s">
        <v>53</v>
      </c>
      <c r="D39" s="876" t="s">
        <v>53</v>
      </c>
      <c r="E39" s="876" t="s">
        <v>53</v>
      </c>
      <c r="F39" s="876">
        <v>15506.2</v>
      </c>
      <c r="G39" s="876" t="s">
        <v>53</v>
      </c>
      <c r="H39" s="876">
        <v>1945.2</v>
      </c>
      <c r="I39" s="876">
        <v>1699.5</v>
      </c>
      <c r="J39" s="876">
        <v>134503.20000000001</v>
      </c>
      <c r="K39" s="876">
        <v>2702719.13</v>
      </c>
      <c r="L39" s="872">
        <v>4.9765881517995556</v>
      </c>
    </row>
    <row r="40" spans="1:12">
      <c r="A40" s="806">
        <v>1997</v>
      </c>
      <c r="B40" s="876">
        <v>154055.70000000001</v>
      </c>
      <c r="C40" s="876" t="s">
        <v>53</v>
      </c>
      <c r="D40" s="876" t="s">
        <v>53</v>
      </c>
      <c r="E40" s="876" t="s">
        <v>53</v>
      </c>
      <c r="F40" s="876">
        <v>19764.3</v>
      </c>
      <c r="G40" s="876" t="s">
        <v>53</v>
      </c>
      <c r="H40" s="876">
        <v>3828.7</v>
      </c>
      <c r="I40" s="876"/>
      <c r="J40" s="876">
        <v>177648.7</v>
      </c>
      <c r="K40" s="876">
        <v>2801972.58</v>
      </c>
      <c r="L40" s="872">
        <v>6.3401298523770713</v>
      </c>
    </row>
    <row r="41" spans="1:12">
      <c r="A41" s="806">
        <v>1998</v>
      </c>
      <c r="B41" s="876">
        <v>161931.9</v>
      </c>
      <c r="C41" s="876">
        <v>1365.3</v>
      </c>
      <c r="D41" s="876" t="s">
        <v>53</v>
      </c>
      <c r="E41" s="876">
        <v>436.3</v>
      </c>
      <c r="F41" s="876">
        <v>30301.5</v>
      </c>
      <c r="G41" s="876" t="s">
        <v>53</v>
      </c>
      <c r="H41" s="876">
        <v>4618.8</v>
      </c>
      <c r="I41" s="876">
        <v>1411.3</v>
      </c>
      <c r="J41" s="876">
        <v>200065.09999999995</v>
      </c>
      <c r="K41" s="876">
        <v>2708430.86</v>
      </c>
      <c r="L41" s="872">
        <v>7.3867530810810491</v>
      </c>
    </row>
    <row r="42" spans="1:12">
      <c r="A42" s="806">
        <v>1999</v>
      </c>
      <c r="B42" s="877">
        <v>241604.7</v>
      </c>
      <c r="C42" s="877">
        <v>1365.3</v>
      </c>
      <c r="D42" s="876" t="s">
        <v>53</v>
      </c>
      <c r="E42" s="876" t="s">
        <v>53</v>
      </c>
      <c r="F42" s="877">
        <v>24709.3</v>
      </c>
      <c r="G42" s="876" t="s">
        <v>53</v>
      </c>
      <c r="H42" s="878">
        <v>4339.8</v>
      </c>
      <c r="I42" s="878">
        <v>5648.4</v>
      </c>
      <c r="J42" s="876">
        <v>277667.5</v>
      </c>
      <c r="K42" s="876">
        <v>3194014.97</v>
      </c>
      <c r="L42" s="872">
        <v>8.6933687727831774</v>
      </c>
    </row>
    <row r="43" spans="1:12">
      <c r="A43" s="806">
        <v>2000</v>
      </c>
      <c r="B43" s="877">
        <v>343174.1</v>
      </c>
      <c r="C43" s="877">
        <v>1365.3</v>
      </c>
      <c r="D43" s="879" t="s">
        <v>53</v>
      </c>
      <c r="E43" s="876" t="s">
        <v>53</v>
      </c>
      <c r="F43" s="877">
        <v>26614.2</v>
      </c>
      <c r="G43" s="876" t="s">
        <v>53</v>
      </c>
      <c r="H43" s="876">
        <v>8374.4</v>
      </c>
      <c r="I43" s="878">
        <v>5662.9</v>
      </c>
      <c r="J43" s="876">
        <v>385190.9</v>
      </c>
      <c r="K43" s="876">
        <v>4582127.29</v>
      </c>
      <c r="L43" s="872">
        <v>8.4063771174720046</v>
      </c>
    </row>
    <row r="44" spans="1:12">
      <c r="A44" s="806">
        <v>2001</v>
      </c>
      <c r="B44" s="876">
        <v>451963.1</v>
      </c>
      <c r="C44" s="879">
        <v>1365.3</v>
      </c>
      <c r="D44" s="879" t="s">
        <v>53</v>
      </c>
      <c r="E44" s="879">
        <v>22300</v>
      </c>
      <c r="F44" s="879" t="s">
        <v>53</v>
      </c>
      <c r="G44" s="879" t="s">
        <v>53</v>
      </c>
      <c r="H44" s="879">
        <v>8490.2000000000007</v>
      </c>
      <c r="I44" s="879">
        <v>3926.8</v>
      </c>
      <c r="J44" s="876">
        <v>488045.39999999997</v>
      </c>
      <c r="K44" s="876">
        <v>4725086</v>
      </c>
      <c r="L44" s="872">
        <v>10.328815179236948</v>
      </c>
    </row>
    <row r="45" spans="1:12">
      <c r="A45" s="806">
        <v>2002</v>
      </c>
      <c r="B45" s="876">
        <v>556011.69999999995</v>
      </c>
      <c r="C45" s="879">
        <v>1365.3</v>
      </c>
      <c r="D45" s="879">
        <v>0</v>
      </c>
      <c r="E45" s="879">
        <v>22300</v>
      </c>
      <c r="F45" s="879">
        <v>0</v>
      </c>
      <c r="G45" s="879">
        <v>0</v>
      </c>
      <c r="H45" s="879">
        <v>8490.2000000000007</v>
      </c>
      <c r="I45" s="879">
        <v>3926.8</v>
      </c>
      <c r="J45" s="876">
        <v>592094</v>
      </c>
      <c r="K45" s="876">
        <v>6912381.2500000009</v>
      </c>
      <c r="L45" s="872">
        <v>8.5657023041082976</v>
      </c>
    </row>
    <row r="46" spans="1:12">
      <c r="A46" s="806">
        <v>2003</v>
      </c>
      <c r="B46" s="876">
        <v>655739.69999999995</v>
      </c>
      <c r="C46" s="879" t="s">
        <v>53</v>
      </c>
      <c r="D46" s="879" t="s">
        <v>53</v>
      </c>
      <c r="E46" s="879" t="s">
        <v>53</v>
      </c>
      <c r="F46" s="879" t="s">
        <v>53</v>
      </c>
      <c r="G46" s="879" t="s">
        <v>53</v>
      </c>
      <c r="H46" s="879" t="s">
        <v>53</v>
      </c>
      <c r="I46" s="879" t="s">
        <v>53</v>
      </c>
      <c r="J46" s="876">
        <v>655739.69999999995</v>
      </c>
      <c r="K46" s="876">
        <v>8487031.5700000003</v>
      </c>
      <c r="L46" s="872">
        <v>7.726372814706048</v>
      </c>
    </row>
    <row r="47" spans="1:12">
      <c r="A47" s="806">
        <v>2004</v>
      </c>
      <c r="B47" s="876">
        <v>797517.2</v>
      </c>
      <c r="C47" s="879" t="s">
        <v>53</v>
      </c>
      <c r="D47" s="879" t="s">
        <v>53</v>
      </c>
      <c r="E47" s="879" t="s">
        <v>53</v>
      </c>
      <c r="F47" s="879" t="s">
        <v>53</v>
      </c>
      <c r="G47" s="879" t="s">
        <v>53</v>
      </c>
      <c r="H47" s="879" t="s">
        <v>53</v>
      </c>
      <c r="I47" s="879" t="s">
        <v>53</v>
      </c>
      <c r="J47" s="876">
        <v>797517.2</v>
      </c>
      <c r="K47" s="876">
        <v>11411066.91</v>
      </c>
      <c r="L47" s="872">
        <v>6.9889801391060287</v>
      </c>
    </row>
    <row r="48" spans="1:12">
      <c r="A48" s="806">
        <v>2005</v>
      </c>
      <c r="B48" s="876">
        <v>1316957.3999999999</v>
      </c>
      <c r="C48" s="879" t="s">
        <v>53</v>
      </c>
      <c r="D48" s="879" t="s">
        <v>53</v>
      </c>
      <c r="E48" s="879" t="s">
        <v>53</v>
      </c>
      <c r="F48" s="879" t="s">
        <v>53</v>
      </c>
      <c r="G48" s="879" t="s">
        <v>53</v>
      </c>
      <c r="H48" s="879" t="s">
        <v>53</v>
      </c>
      <c r="I48" s="879" t="s">
        <v>53</v>
      </c>
      <c r="J48" s="876">
        <v>1316957.3999999999</v>
      </c>
      <c r="K48" s="876">
        <v>14572239.120000001</v>
      </c>
      <c r="L48" s="872">
        <v>9.0374402255897088</v>
      </c>
    </row>
    <row r="49" spans="1:12">
      <c r="A49" s="806">
        <v>2006</v>
      </c>
      <c r="B49" s="876">
        <v>1739636.9</v>
      </c>
      <c r="C49" s="876" t="s">
        <v>53</v>
      </c>
      <c r="D49" s="876" t="s">
        <v>53</v>
      </c>
      <c r="E49" s="876" t="s">
        <v>53</v>
      </c>
      <c r="F49" s="876" t="s">
        <v>53</v>
      </c>
      <c r="G49" s="876" t="s">
        <v>53</v>
      </c>
      <c r="H49" s="876" t="s">
        <v>53</v>
      </c>
      <c r="I49" s="876" t="s">
        <v>53</v>
      </c>
      <c r="J49" s="876">
        <v>1739636.9</v>
      </c>
      <c r="K49" s="876">
        <v>18564594.73</v>
      </c>
      <c r="L49" s="872">
        <v>9.3707238175729337</v>
      </c>
    </row>
    <row r="50" spans="1:12">
      <c r="A50" s="806">
        <v>2007</v>
      </c>
      <c r="B50" s="876">
        <v>2693554.3</v>
      </c>
      <c r="C50" s="876" t="s">
        <v>53</v>
      </c>
      <c r="D50" s="876" t="s">
        <v>53</v>
      </c>
      <c r="E50" s="876" t="s">
        <v>53</v>
      </c>
      <c r="F50" s="876" t="s">
        <v>53</v>
      </c>
      <c r="G50" s="876" t="s">
        <v>53</v>
      </c>
      <c r="H50" s="876" t="s">
        <v>53</v>
      </c>
      <c r="I50" s="876" t="s">
        <v>53</v>
      </c>
      <c r="J50" s="876">
        <v>2693554.3</v>
      </c>
      <c r="K50" s="876">
        <v>20657317.666687809</v>
      </c>
      <c r="L50" s="872">
        <v>13.039225825256354</v>
      </c>
    </row>
    <row r="51" spans="1:12">
      <c r="A51" s="806">
        <v>2008</v>
      </c>
      <c r="B51" s="876">
        <v>4118172.8</v>
      </c>
      <c r="C51" s="876" t="s">
        <v>53</v>
      </c>
      <c r="D51" s="876" t="s">
        <v>53</v>
      </c>
      <c r="E51" s="876" t="s">
        <v>53</v>
      </c>
      <c r="F51" s="876" t="s">
        <v>53</v>
      </c>
      <c r="G51" s="876" t="s">
        <v>53</v>
      </c>
      <c r="H51" s="876" t="s">
        <v>53</v>
      </c>
      <c r="I51" s="876" t="s">
        <v>53</v>
      </c>
      <c r="J51" s="876">
        <v>4118172.8</v>
      </c>
      <c r="K51" s="876">
        <v>24296329.286363065</v>
      </c>
      <c r="L51" s="872">
        <v>16.949773570575658</v>
      </c>
    </row>
    <row r="52" spans="1:12">
      <c r="A52" s="806">
        <v>2009</v>
      </c>
      <c r="B52" s="876">
        <v>5763511.2000000002</v>
      </c>
      <c r="C52" s="876" t="s">
        <v>53</v>
      </c>
      <c r="D52" s="876" t="s">
        <v>53</v>
      </c>
      <c r="E52" s="876" t="s">
        <v>53</v>
      </c>
      <c r="F52" s="876" t="s">
        <v>53</v>
      </c>
      <c r="G52" s="876" t="s">
        <v>53</v>
      </c>
      <c r="H52" s="876" t="s">
        <v>53</v>
      </c>
      <c r="I52" s="876" t="s">
        <v>53</v>
      </c>
      <c r="J52" s="876">
        <v>5763511.2000000002</v>
      </c>
      <c r="K52" s="876">
        <v>24794238.656356473</v>
      </c>
      <c r="L52" s="872">
        <v>23.245364698957655</v>
      </c>
    </row>
    <row r="53" spans="1:12">
      <c r="A53" s="806">
        <v>2010</v>
      </c>
      <c r="B53" s="876">
        <v>5954260.5</v>
      </c>
      <c r="C53" s="876" t="s">
        <v>53</v>
      </c>
      <c r="D53" s="876" t="s">
        <v>53</v>
      </c>
      <c r="E53" s="876" t="s">
        <v>53</v>
      </c>
      <c r="F53" s="876" t="s">
        <v>53</v>
      </c>
      <c r="G53" s="876" t="s">
        <v>53</v>
      </c>
      <c r="H53" s="876" t="s">
        <v>53</v>
      </c>
      <c r="I53" s="876" t="s">
        <v>53</v>
      </c>
      <c r="J53" s="876">
        <v>5954260.5</v>
      </c>
      <c r="K53" s="876">
        <v>33984754.129566409</v>
      </c>
      <c r="L53" s="872">
        <v>17.52038716331289</v>
      </c>
    </row>
    <row r="54" spans="1:12" ht="15" thickBot="1">
      <c r="A54" s="45">
        <v>2011</v>
      </c>
      <c r="B54" s="1057">
        <v>6531913.0086532207</v>
      </c>
      <c r="C54" s="880" t="s">
        <v>53</v>
      </c>
      <c r="D54" s="880" t="s">
        <v>53</v>
      </c>
      <c r="E54" s="880" t="s">
        <v>53</v>
      </c>
      <c r="F54" s="880" t="s">
        <v>53</v>
      </c>
      <c r="G54" s="880" t="s">
        <v>53</v>
      </c>
      <c r="H54" s="880" t="s">
        <v>53</v>
      </c>
      <c r="I54" s="880" t="s">
        <v>53</v>
      </c>
      <c r="J54" s="880">
        <v>6531913.0086532207</v>
      </c>
      <c r="K54" s="880">
        <v>37543654.699001633</v>
      </c>
      <c r="L54" s="873">
        <v>17.398181026917761</v>
      </c>
    </row>
    <row r="55" spans="1:12" ht="15">
      <c r="A55" s="429" t="s">
        <v>845</v>
      </c>
      <c r="B55" s="429"/>
      <c r="C55" s="869"/>
      <c r="D55" s="1132"/>
      <c r="E55" s="869"/>
      <c r="F55" s="869"/>
      <c r="G55" s="869"/>
      <c r="H55" s="869"/>
      <c r="I55" s="869"/>
      <c r="J55" s="869"/>
      <c r="K55" s="869"/>
      <c r="L55" s="871"/>
    </row>
    <row r="56" spans="1:12" ht="15">
      <c r="A56" s="622" t="s">
        <v>1002</v>
      </c>
      <c r="B56" s="869"/>
      <c r="C56" s="869"/>
      <c r="D56" s="870"/>
      <c r="E56" s="869"/>
      <c r="F56" s="1132"/>
      <c r="G56" s="869"/>
      <c r="H56" s="869"/>
      <c r="I56" s="869"/>
      <c r="J56" s="869"/>
      <c r="K56" s="869"/>
      <c r="L56" s="871"/>
    </row>
    <row r="57" spans="1:12">
      <c r="A57" s="284"/>
      <c r="B57" s="284"/>
      <c r="C57" s="508"/>
      <c r="D57" s="508"/>
      <c r="E57" s="508"/>
      <c r="F57" s="508"/>
      <c r="G57" s="508"/>
      <c r="H57" s="284"/>
      <c r="I57" s="284"/>
      <c r="J57" s="284"/>
      <c r="K57" s="284"/>
      <c r="L57" s="284"/>
    </row>
    <row r="58" spans="1:12">
      <c r="A58" s="284"/>
      <c r="B58" s="284"/>
      <c r="C58" s="508"/>
      <c r="D58" s="284"/>
      <c r="E58" s="284"/>
      <c r="F58" s="284"/>
      <c r="G58" s="284"/>
      <c r="H58" s="284"/>
      <c r="I58" s="284"/>
      <c r="J58" s="284"/>
      <c r="K58" s="284"/>
      <c r="L58" s="284"/>
    </row>
    <row r="61" spans="1:12">
      <c r="A61" s="113"/>
      <c r="B61" s="113"/>
      <c r="C61" s="113"/>
      <c r="D61" s="194"/>
      <c r="E61" s="194"/>
      <c r="F61" s="113"/>
      <c r="G61" s="113"/>
      <c r="H61" s="113"/>
      <c r="I61" s="113"/>
      <c r="J61" s="113"/>
    </row>
    <row r="62" spans="1:12">
      <c r="A62" s="113"/>
      <c r="B62" s="113"/>
      <c r="C62" s="113"/>
      <c r="D62" s="194"/>
      <c r="E62" s="194"/>
      <c r="F62" s="113"/>
      <c r="G62" s="113"/>
      <c r="H62" s="113"/>
      <c r="I62" s="113"/>
      <c r="J62" s="113"/>
    </row>
  </sheetData>
  <pageMargins left="0.94" right="0.3" top="0.96" bottom="0.35" header="0.48" footer="0"/>
  <pageSetup paperSize="9" scale="57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65"/>
  <sheetViews>
    <sheetView view="pageBreakPreview" zoomScaleNormal="75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5.75"/>
  <cols>
    <col min="1" max="1" width="17" style="514" customWidth="1"/>
    <col min="2" max="2" width="16.7109375" style="475" bestFit="1" customWidth="1"/>
    <col min="3" max="3" width="23.85546875" style="475" customWidth="1"/>
    <col min="4" max="4" width="16.42578125" style="475" bestFit="1" customWidth="1"/>
    <col min="5" max="5" width="18.42578125" style="475" bestFit="1" customWidth="1"/>
    <col min="6" max="6" width="17.85546875" style="475" bestFit="1" customWidth="1"/>
    <col min="7" max="7" width="17" style="475" bestFit="1" customWidth="1"/>
    <col min="8" max="8" width="16.42578125" style="475" bestFit="1" customWidth="1"/>
    <col min="9" max="9" width="17.85546875" style="475" bestFit="1" customWidth="1"/>
    <col min="10" max="256" width="9.140625" style="475"/>
    <col min="257" max="257" width="17" style="475" customWidth="1"/>
    <col min="258" max="258" width="16.7109375" style="475" bestFit="1" customWidth="1"/>
    <col min="259" max="259" width="23.85546875" style="475" customWidth="1"/>
    <col min="260" max="260" width="16.42578125" style="475" bestFit="1" customWidth="1"/>
    <col min="261" max="261" width="18.42578125" style="475" bestFit="1" customWidth="1"/>
    <col min="262" max="262" width="17.85546875" style="475" bestFit="1" customWidth="1"/>
    <col min="263" max="263" width="17" style="475" bestFit="1" customWidth="1"/>
    <col min="264" max="264" width="16.42578125" style="475" bestFit="1" customWidth="1"/>
    <col min="265" max="265" width="17.85546875" style="475" bestFit="1" customWidth="1"/>
    <col min="266" max="512" width="9.140625" style="475"/>
    <col min="513" max="513" width="17" style="475" customWidth="1"/>
    <col min="514" max="514" width="16.7109375" style="475" bestFit="1" customWidth="1"/>
    <col min="515" max="515" width="23.85546875" style="475" customWidth="1"/>
    <col min="516" max="516" width="16.42578125" style="475" bestFit="1" customWidth="1"/>
    <col min="517" max="517" width="18.42578125" style="475" bestFit="1" customWidth="1"/>
    <col min="518" max="518" width="17.85546875" style="475" bestFit="1" customWidth="1"/>
    <col min="519" max="519" width="17" style="475" bestFit="1" customWidth="1"/>
    <col min="520" max="520" width="16.42578125" style="475" bestFit="1" customWidth="1"/>
    <col min="521" max="521" width="17.85546875" style="475" bestFit="1" customWidth="1"/>
    <col min="522" max="768" width="9.140625" style="475"/>
    <col min="769" max="769" width="17" style="475" customWidth="1"/>
    <col min="770" max="770" width="16.7109375" style="475" bestFit="1" customWidth="1"/>
    <col min="771" max="771" width="23.85546875" style="475" customWidth="1"/>
    <col min="772" max="772" width="16.42578125" style="475" bestFit="1" customWidth="1"/>
    <col min="773" max="773" width="18.42578125" style="475" bestFit="1" customWidth="1"/>
    <col min="774" max="774" width="17.85546875" style="475" bestFit="1" customWidth="1"/>
    <col min="775" max="775" width="17" style="475" bestFit="1" customWidth="1"/>
    <col min="776" max="776" width="16.42578125" style="475" bestFit="1" customWidth="1"/>
    <col min="777" max="777" width="17.85546875" style="475" bestFit="1" customWidth="1"/>
    <col min="778" max="1024" width="9.140625" style="475"/>
    <col min="1025" max="1025" width="17" style="475" customWidth="1"/>
    <col min="1026" max="1026" width="16.7109375" style="475" bestFit="1" customWidth="1"/>
    <col min="1027" max="1027" width="23.85546875" style="475" customWidth="1"/>
    <col min="1028" max="1028" width="16.42578125" style="475" bestFit="1" customWidth="1"/>
    <col min="1029" max="1029" width="18.42578125" style="475" bestFit="1" customWidth="1"/>
    <col min="1030" max="1030" width="17.85546875" style="475" bestFit="1" customWidth="1"/>
    <col min="1031" max="1031" width="17" style="475" bestFit="1" customWidth="1"/>
    <col min="1032" max="1032" width="16.42578125" style="475" bestFit="1" customWidth="1"/>
    <col min="1033" max="1033" width="17.85546875" style="475" bestFit="1" customWidth="1"/>
    <col min="1034" max="1280" width="9.140625" style="475"/>
    <col min="1281" max="1281" width="17" style="475" customWidth="1"/>
    <col min="1282" max="1282" width="16.7109375" style="475" bestFit="1" customWidth="1"/>
    <col min="1283" max="1283" width="23.85546875" style="475" customWidth="1"/>
    <col min="1284" max="1284" width="16.42578125" style="475" bestFit="1" customWidth="1"/>
    <col min="1285" max="1285" width="18.42578125" style="475" bestFit="1" customWidth="1"/>
    <col min="1286" max="1286" width="17.85546875" style="475" bestFit="1" customWidth="1"/>
    <col min="1287" max="1287" width="17" style="475" bestFit="1" customWidth="1"/>
    <col min="1288" max="1288" width="16.42578125" style="475" bestFit="1" customWidth="1"/>
    <col min="1289" max="1289" width="17.85546875" style="475" bestFit="1" customWidth="1"/>
    <col min="1290" max="1536" width="9.140625" style="475"/>
    <col min="1537" max="1537" width="17" style="475" customWidth="1"/>
    <col min="1538" max="1538" width="16.7109375" style="475" bestFit="1" customWidth="1"/>
    <col min="1539" max="1539" width="23.85546875" style="475" customWidth="1"/>
    <col min="1540" max="1540" width="16.42578125" style="475" bestFit="1" customWidth="1"/>
    <col min="1541" max="1541" width="18.42578125" style="475" bestFit="1" customWidth="1"/>
    <col min="1542" max="1542" width="17.85546875" style="475" bestFit="1" customWidth="1"/>
    <col min="1543" max="1543" width="17" style="475" bestFit="1" customWidth="1"/>
    <col min="1544" max="1544" width="16.42578125" style="475" bestFit="1" customWidth="1"/>
    <col min="1545" max="1545" width="17.85546875" style="475" bestFit="1" customWidth="1"/>
    <col min="1546" max="1792" width="9.140625" style="475"/>
    <col min="1793" max="1793" width="17" style="475" customWidth="1"/>
    <col min="1794" max="1794" width="16.7109375" style="475" bestFit="1" customWidth="1"/>
    <col min="1795" max="1795" width="23.85546875" style="475" customWidth="1"/>
    <col min="1796" max="1796" width="16.42578125" style="475" bestFit="1" customWidth="1"/>
    <col min="1797" max="1797" width="18.42578125" style="475" bestFit="1" customWidth="1"/>
    <col min="1798" max="1798" width="17.85546875" style="475" bestFit="1" customWidth="1"/>
    <col min="1799" max="1799" width="17" style="475" bestFit="1" customWidth="1"/>
    <col min="1800" max="1800" width="16.42578125" style="475" bestFit="1" customWidth="1"/>
    <col min="1801" max="1801" width="17.85546875" style="475" bestFit="1" customWidth="1"/>
    <col min="1802" max="2048" width="9.140625" style="475"/>
    <col min="2049" max="2049" width="17" style="475" customWidth="1"/>
    <col min="2050" max="2050" width="16.7109375" style="475" bestFit="1" customWidth="1"/>
    <col min="2051" max="2051" width="23.85546875" style="475" customWidth="1"/>
    <col min="2052" max="2052" width="16.42578125" style="475" bestFit="1" customWidth="1"/>
    <col min="2053" max="2053" width="18.42578125" style="475" bestFit="1" customWidth="1"/>
    <col min="2054" max="2054" width="17.85546875" style="475" bestFit="1" customWidth="1"/>
    <col min="2055" max="2055" width="17" style="475" bestFit="1" customWidth="1"/>
    <col min="2056" max="2056" width="16.42578125" style="475" bestFit="1" customWidth="1"/>
    <col min="2057" max="2057" width="17.85546875" style="475" bestFit="1" customWidth="1"/>
    <col min="2058" max="2304" width="9.140625" style="475"/>
    <col min="2305" max="2305" width="17" style="475" customWidth="1"/>
    <col min="2306" max="2306" width="16.7109375" style="475" bestFit="1" customWidth="1"/>
    <col min="2307" max="2307" width="23.85546875" style="475" customWidth="1"/>
    <col min="2308" max="2308" width="16.42578125" style="475" bestFit="1" customWidth="1"/>
    <col min="2309" max="2309" width="18.42578125" style="475" bestFit="1" customWidth="1"/>
    <col min="2310" max="2310" width="17.85546875" style="475" bestFit="1" customWidth="1"/>
    <col min="2311" max="2311" width="17" style="475" bestFit="1" customWidth="1"/>
    <col min="2312" max="2312" width="16.42578125" style="475" bestFit="1" customWidth="1"/>
    <col min="2313" max="2313" width="17.85546875" style="475" bestFit="1" customWidth="1"/>
    <col min="2314" max="2560" width="9.140625" style="475"/>
    <col min="2561" max="2561" width="17" style="475" customWidth="1"/>
    <col min="2562" max="2562" width="16.7109375" style="475" bestFit="1" customWidth="1"/>
    <col min="2563" max="2563" width="23.85546875" style="475" customWidth="1"/>
    <col min="2564" max="2564" width="16.42578125" style="475" bestFit="1" customWidth="1"/>
    <col min="2565" max="2565" width="18.42578125" style="475" bestFit="1" customWidth="1"/>
    <col min="2566" max="2566" width="17.85546875" style="475" bestFit="1" customWidth="1"/>
    <col min="2567" max="2567" width="17" style="475" bestFit="1" customWidth="1"/>
    <col min="2568" max="2568" width="16.42578125" style="475" bestFit="1" customWidth="1"/>
    <col min="2569" max="2569" width="17.85546875" style="475" bestFit="1" customWidth="1"/>
    <col min="2570" max="2816" width="9.140625" style="475"/>
    <col min="2817" max="2817" width="17" style="475" customWidth="1"/>
    <col min="2818" max="2818" width="16.7109375" style="475" bestFit="1" customWidth="1"/>
    <col min="2819" max="2819" width="23.85546875" style="475" customWidth="1"/>
    <col min="2820" max="2820" width="16.42578125" style="475" bestFit="1" customWidth="1"/>
    <col min="2821" max="2821" width="18.42578125" style="475" bestFit="1" customWidth="1"/>
    <col min="2822" max="2822" width="17.85546875" style="475" bestFit="1" customWidth="1"/>
    <col min="2823" max="2823" width="17" style="475" bestFit="1" customWidth="1"/>
    <col min="2824" max="2824" width="16.42578125" style="475" bestFit="1" customWidth="1"/>
    <col min="2825" max="2825" width="17.85546875" style="475" bestFit="1" customWidth="1"/>
    <col min="2826" max="3072" width="9.140625" style="475"/>
    <col min="3073" max="3073" width="17" style="475" customWidth="1"/>
    <col min="3074" max="3074" width="16.7109375" style="475" bestFit="1" customWidth="1"/>
    <col min="3075" max="3075" width="23.85546875" style="475" customWidth="1"/>
    <col min="3076" max="3076" width="16.42578125" style="475" bestFit="1" customWidth="1"/>
    <col min="3077" max="3077" width="18.42578125" style="475" bestFit="1" customWidth="1"/>
    <col min="3078" max="3078" width="17.85546875" style="475" bestFit="1" customWidth="1"/>
    <col min="3079" max="3079" width="17" style="475" bestFit="1" customWidth="1"/>
    <col min="3080" max="3080" width="16.42578125" style="475" bestFit="1" customWidth="1"/>
    <col min="3081" max="3081" width="17.85546875" style="475" bestFit="1" customWidth="1"/>
    <col min="3082" max="3328" width="9.140625" style="475"/>
    <col min="3329" max="3329" width="17" style="475" customWidth="1"/>
    <col min="3330" max="3330" width="16.7109375" style="475" bestFit="1" customWidth="1"/>
    <col min="3331" max="3331" width="23.85546875" style="475" customWidth="1"/>
    <col min="3332" max="3332" width="16.42578125" style="475" bestFit="1" customWidth="1"/>
    <col min="3333" max="3333" width="18.42578125" style="475" bestFit="1" customWidth="1"/>
    <col min="3334" max="3334" width="17.85546875" style="475" bestFit="1" customWidth="1"/>
    <col min="3335" max="3335" width="17" style="475" bestFit="1" customWidth="1"/>
    <col min="3336" max="3336" width="16.42578125" style="475" bestFit="1" customWidth="1"/>
    <col min="3337" max="3337" width="17.85546875" style="475" bestFit="1" customWidth="1"/>
    <col min="3338" max="3584" width="9.140625" style="475"/>
    <col min="3585" max="3585" width="17" style="475" customWidth="1"/>
    <col min="3586" max="3586" width="16.7109375" style="475" bestFit="1" customWidth="1"/>
    <col min="3587" max="3587" width="23.85546875" style="475" customWidth="1"/>
    <col min="3588" max="3588" width="16.42578125" style="475" bestFit="1" customWidth="1"/>
    <col min="3589" max="3589" width="18.42578125" style="475" bestFit="1" customWidth="1"/>
    <col min="3590" max="3590" width="17.85546875" style="475" bestFit="1" customWidth="1"/>
    <col min="3591" max="3591" width="17" style="475" bestFit="1" customWidth="1"/>
    <col min="3592" max="3592" width="16.42578125" style="475" bestFit="1" customWidth="1"/>
    <col min="3593" max="3593" width="17.85546875" style="475" bestFit="1" customWidth="1"/>
    <col min="3594" max="3840" width="9.140625" style="475"/>
    <col min="3841" max="3841" width="17" style="475" customWidth="1"/>
    <col min="3842" max="3842" width="16.7109375" style="475" bestFit="1" customWidth="1"/>
    <col min="3843" max="3843" width="23.85546875" style="475" customWidth="1"/>
    <col min="3844" max="3844" width="16.42578125" style="475" bestFit="1" customWidth="1"/>
    <col min="3845" max="3845" width="18.42578125" style="475" bestFit="1" customWidth="1"/>
    <col min="3846" max="3846" width="17.85546875" style="475" bestFit="1" customWidth="1"/>
    <col min="3847" max="3847" width="17" style="475" bestFit="1" customWidth="1"/>
    <col min="3848" max="3848" width="16.42578125" style="475" bestFit="1" customWidth="1"/>
    <col min="3849" max="3849" width="17.85546875" style="475" bestFit="1" customWidth="1"/>
    <col min="3850" max="4096" width="9.140625" style="475"/>
    <col min="4097" max="4097" width="17" style="475" customWidth="1"/>
    <col min="4098" max="4098" width="16.7109375" style="475" bestFit="1" customWidth="1"/>
    <col min="4099" max="4099" width="23.85546875" style="475" customWidth="1"/>
    <col min="4100" max="4100" width="16.42578125" style="475" bestFit="1" customWidth="1"/>
    <col min="4101" max="4101" width="18.42578125" style="475" bestFit="1" customWidth="1"/>
    <col min="4102" max="4102" width="17.85546875" style="475" bestFit="1" customWidth="1"/>
    <col min="4103" max="4103" width="17" style="475" bestFit="1" customWidth="1"/>
    <col min="4104" max="4104" width="16.42578125" style="475" bestFit="1" customWidth="1"/>
    <col min="4105" max="4105" width="17.85546875" style="475" bestFit="1" customWidth="1"/>
    <col min="4106" max="4352" width="9.140625" style="475"/>
    <col min="4353" max="4353" width="17" style="475" customWidth="1"/>
    <col min="4354" max="4354" width="16.7109375" style="475" bestFit="1" customWidth="1"/>
    <col min="4355" max="4355" width="23.85546875" style="475" customWidth="1"/>
    <col min="4356" max="4356" width="16.42578125" style="475" bestFit="1" customWidth="1"/>
    <col min="4357" max="4357" width="18.42578125" style="475" bestFit="1" customWidth="1"/>
    <col min="4358" max="4358" width="17.85546875" style="475" bestFit="1" customWidth="1"/>
    <col min="4359" max="4359" width="17" style="475" bestFit="1" customWidth="1"/>
    <col min="4360" max="4360" width="16.42578125" style="475" bestFit="1" customWidth="1"/>
    <col min="4361" max="4361" width="17.85546875" style="475" bestFit="1" customWidth="1"/>
    <col min="4362" max="4608" width="9.140625" style="475"/>
    <col min="4609" max="4609" width="17" style="475" customWidth="1"/>
    <col min="4610" max="4610" width="16.7109375" style="475" bestFit="1" customWidth="1"/>
    <col min="4611" max="4611" width="23.85546875" style="475" customWidth="1"/>
    <col min="4612" max="4612" width="16.42578125" style="475" bestFit="1" customWidth="1"/>
    <col min="4613" max="4613" width="18.42578125" style="475" bestFit="1" customWidth="1"/>
    <col min="4614" max="4614" width="17.85546875" style="475" bestFit="1" customWidth="1"/>
    <col min="4615" max="4615" width="17" style="475" bestFit="1" customWidth="1"/>
    <col min="4616" max="4616" width="16.42578125" style="475" bestFit="1" customWidth="1"/>
    <col min="4617" max="4617" width="17.85546875" style="475" bestFit="1" customWidth="1"/>
    <col min="4618" max="4864" width="9.140625" style="475"/>
    <col min="4865" max="4865" width="17" style="475" customWidth="1"/>
    <col min="4866" max="4866" width="16.7109375" style="475" bestFit="1" customWidth="1"/>
    <col min="4867" max="4867" width="23.85546875" style="475" customWidth="1"/>
    <col min="4868" max="4868" width="16.42578125" style="475" bestFit="1" customWidth="1"/>
    <col min="4869" max="4869" width="18.42578125" style="475" bestFit="1" customWidth="1"/>
    <col min="4870" max="4870" width="17.85546875" style="475" bestFit="1" customWidth="1"/>
    <col min="4871" max="4871" width="17" style="475" bestFit="1" customWidth="1"/>
    <col min="4872" max="4872" width="16.42578125" style="475" bestFit="1" customWidth="1"/>
    <col min="4873" max="4873" width="17.85546875" style="475" bestFit="1" customWidth="1"/>
    <col min="4874" max="5120" width="9.140625" style="475"/>
    <col min="5121" max="5121" width="17" style="475" customWidth="1"/>
    <col min="5122" max="5122" width="16.7109375" style="475" bestFit="1" customWidth="1"/>
    <col min="5123" max="5123" width="23.85546875" style="475" customWidth="1"/>
    <col min="5124" max="5124" width="16.42578125" style="475" bestFit="1" customWidth="1"/>
    <col min="5125" max="5125" width="18.42578125" style="475" bestFit="1" customWidth="1"/>
    <col min="5126" max="5126" width="17.85546875" style="475" bestFit="1" customWidth="1"/>
    <col min="5127" max="5127" width="17" style="475" bestFit="1" customWidth="1"/>
    <col min="5128" max="5128" width="16.42578125" style="475" bestFit="1" customWidth="1"/>
    <col min="5129" max="5129" width="17.85546875" style="475" bestFit="1" customWidth="1"/>
    <col min="5130" max="5376" width="9.140625" style="475"/>
    <col min="5377" max="5377" width="17" style="475" customWidth="1"/>
    <col min="5378" max="5378" width="16.7109375" style="475" bestFit="1" customWidth="1"/>
    <col min="5379" max="5379" width="23.85546875" style="475" customWidth="1"/>
    <col min="5380" max="5380" width="16.42578125" style="475" bestFit="1" customWidth="1"/>
    <col min="5381" max="5381" width="18.42578125" style="475" bestFit="1" customWidth="1"/>
    <col min="5382" max="5382" width="17.85546875" style="475" bestFit="1" customWidth="1"/>
    <col min="5383" max="5383" width="17" style="475" bestFit="1" customWidth="1"/>
    <col min="5384" max="5384" width="16.42578125" style="475" bestFit="1" customWidth="1"/>
    <col min="5385" max="5385" width="17.85546875" style="475" bestFit="1" customWidth="1"/>
    <col min="5386" max="5632" width="9.140625" style="475"/>
    <col min="5633" max="5633" width="17" style="475" customWidth="1"/>
    <col min="5634" max="5634" width="16.7109375" style="475" bestFit="1" customWidth="1"/>
    <col min="5635" max="5635" width="23.85546875" style="475" customWidth="1"/>
    <col min="5636" max="5636" width="16.42578125" style="475" bestFit="1" customWidth="1"/>
    <col min="5637" max="5637" width="18.42578125" style="475" bestFit="1" customWidth="1"/>
    <col min="5638" max="5638" width="17.85546875" style="475" bestFit="1" customWidth="1"/>
    <col min="5639" max="5639" width="17" style="475" bestFit="1" customWidth="1"/>
    <col min="5640" max="5640" width="16.42578125" style="475" bestFit="1" customWidth="1"/>
    <col min="5641" max="5641" width="17.85546875" style="475" bestFit="1" customWidth="1"/>
    <col min="5642" max="5888" width="9.140625" style="475"/>
    <col min="5889" max="5889" width="17" style="475" customWidth="1"/>
    <col min="5890" max="5890" width="16.7109375" style="475" bestFit="1" customWidth="1"/>
    <col min="5891" max="5891" width="23.85546875" style="475" customWidth="1"/>
    <col min="5892" max="5892" width="16.42578125" style="475" bestFit="1" customWidth="1"/>
    <col min="5893" max="5893" width="18.42578125" style="475" bestFit="1" customWidth="1"/>
    <col min="5894" max="5894" width="17.85546875" style="475" bestFit="1" customWidth="1"/>
    <col min="5895" max="5895" width="17" style="475" bestFit="1" customWidth="1"/>
    <col min="5896" max="5896" width="16.42578125" style="475" bestFit="1" customWidth="1"/>
    <col min="5897" max="5897" width="17.85546875" style="475" bestFit="1" customWidth="1"/>
    <col min="5898" max="6144" width="9.140625" style="475"/>
    <col min="6145" max="6145" width="17" style="475" customWidth="1"/>
    <col min="6146" max="6146" width="16.7109375" style="475" bestFit="1" customWidth="1"/>
    <col min="6147" max="6147" width="23.85546875" style="475" customWidth="1"/>
    <col min="6148" max="6148" width="16.42578125" style="475" bestFit="1" customWidth="1"/>
    <col min="6149" max="6149" width="18.42578125" style="475" bestFit="1" customWidth="1"/>
    <col min="6150" max="6150" width="17.85546875" style="475" bestFit="1" customWidth="1"/>
    <col min="6151" max="6151" width="17" style="475" bestFit="1" customWidth="1"/>
    <col min="6152" max="6152" width="16.42578125" style="475" bestFit="1" customWidth="1"/>
    <col min="6153" max="6153" width="17.85546875" style="475" bestFit="1" customWidth="1"/>
    <col min="6154" max="6400" width="9.140625" style="475"/>
    <col min="6401" max="6401" width="17" style="475" customWidth="1"/>
    <col min="6402" max="6402" width="16.7109375" style="475" bestFit="1" customWidth="1"/>
    <col min="6403" max="6403" width="23.85546875" style="475" customWidth="1"/>
    <col min="6404" max="6404" width="16.42578125" style="475" bestFit="1" customWidth="1"/>
    <col min="6405" max="6405" width="18.42578125" style="475" bestFit="1" customWidth="1"/>
    <col min="6406" max="6406" width="17.85546875" style="475" bestFit="1" customWidth="1"/>
    <col min="6407" max="6407" width="17" style="475" bestFit="1" customWidth="1"/>
    <col min="6408" max="6408" width="16.42578125" style="475" bestFit="1" customWidth="1"/>
    <col min="6409" max="6409" width="17.85546875" style="475" bestFit="1" customWidth="1"/>
    <col min="6410" max="6656" width="9.140625" style="475"/>
    <col min="6657" max="6657" width="17" style="475" customWidth="1"/>
    <col min="6658" max="6658" width="16.7109375" style="475" bestFit="1" customWidth="1"/>
    <col min="6659" max="6659" width="23.85546875" style="475" customWidth="1"/>
    <col min="6660" max="6660" width="16.42578125" style="475" bestFit="1" customWidth="1"/>
    <col min="6661" max="6661" width="18.42578125" style="475" bestFit="1" customWidth="1"/>
    <col min="6662" max="6662" width="17.85546875" style="475" bestFit="1" customWidth="1"/>
    <col min="6663" max="6663" width="17" style="475" bestFit="1" customWidth="1"/>
    <col min="6664" max="6664" width="16.42578125" style="475" bestFit="1" customWidth="1"/>
    <col min="6665" max="6665" width="17.85546875" style="475" bestFit="1" customWidth="1"/>
    <col min="6666" max="6912" width="9.140625" style="475"/>
    <col min="6913" max="6913" width="17" style="475" customWidth="1"/>
    <col min="6914" max="6914" width="16.7109375" style="475" bestFit="1" customWidth="1"/>
    <col min="6915" max="6915" width="23.85546875" style="475" customWidth="1"/>
    <col min="6916" max="6916" width="16.42578125" style="475" bestFit="1" customWidth="1"/>
    <col min="6917" max="6917" width="18.42578125" style="475" bestFit="1" customWidth="1"/>
    <col min="6918" max="6918" width="17.85546875" style="475" bestFit="1" customWidth="1"/>
    <col min="6919" max="6919" width="17" style="475" bestFit="1" customWidth="1"/>
    <col min="6920" max="6920" width="16.42578125" style="475" bestFit="1" customWidth="1"/>
    <col min="6921" max="6921" width="17.85546875" style="475" bestFit="1" customWidth="1"/>
    <col min="6922" max="7168" width="9.140625" style="475"/>
    <col min="7169" max="7169" width="17" style="475" customWidth="1"/>
    <col min="7170" max="7170" width="16.7109375" style="475" bestFit="1" customWidth="1"/>
    <col min="7171" max="7171" width="23.85546875" style="475" customWidth="1"/>
    <col min="7172" max="7172" width="16.42578125" style="475" bestFit="1" customWidth="1"/>
    <col min="7173" max="7173" width="18.42578125" style="475" bestFit="1" customWidth="1"/>
    <col min="7174" max="7174" width="17.85546875" style="475" bestFit="1" customWidth="1"/>
    <col min="7175" max="7175" width="17" style="475" bestFit="1" customWidth="1"/>
    <col min="7176" max="7176" width="16.42578125" style="475" bestFit="1" customWidth="1"/>
    <col min="7177" max="7177" width="17.85546875" style="475" bestFit="1" customWidth="1"/>
    <col min="7178" max="7424" width="9.140625" style="475"/>
    <col min="7425" max="7425" width="17" style="475" customWidth="1"/>
    <col min="7426" max="7426" width="16.7109375" style="475" bestFit="1" customWidth="1"/>
    <col min="7427" max="7427" width="23.85546875" style="475" customWidth="1"/>
    <col min="7428" max="7428" width="16.42578125" style="475" bestFit="1" customWidth="1"/>
    <col min="7429" max="7429" width="18.42578125" style="475" bestFit="1" customWidth="1"/>
    <col min="7430" max="7430" width="17.85546875" style="475" bestFit="1" customWidth="1"/>
    <col min="7431" max="7431" width="17" style="475" bestFit="1" customWidth="1"/>
    <col min="7432" max="7432" width="16.42578125" style="475" bestFit="1" customWidth="1"/>
    <col min="7433" max="7433" width="17.85546875" style="475" bestFit="1" customWidth="1"/>
    <col min="7434" max="7680" width="9.140625" style="475"/>
    <col min="7681" max="7681" width="17" style="475" customWidth="1"/>
    <col min="7682" max="7682" width="16.7109375" style="475" bestFit="1" customWidth="1"/>
    <col min="7683" max="7683" width="23.85546875" style="475" customWidth="1"/>
    <col min="7684" max="7684" width="16.42578125" style="475" bestFit="1" customWidth="1"/>
    <col min="7685" max="7685" width="18.42578125" style="475" bestFit="1" customWidth="1"/>
    <col min="7686" max="7686" width="17.85546875" style="475" bestFit="1" customWidth="1"/>
    <col min="7687" max="7687" width="17" style="475" bestFit="1" customWidth="1"/>
    <col min="7688" max="7688" width="16.42578125" style="475" bestFit="1" customWidth="1"/>
    <col min="7689" max="7689" width="17.85546875" style="475" bestFit="1" customWidth="1"/>
    <col min="7690" max="7936" width="9.140625" style="475"/>
    <col min="7937" max="7937" width="17" style="475" customWidth="1"/>
    <col min="7938" max="7938" width="16.7109375" style="475" bestFit="1" customWidth="1"/>
    <col min="7939" max="7939" width="23.85546875" style="475" customWidth="1"/>
    <col min="7940" max="7940" width="16.42578125" style="475" bestFit="1" customWidth="1"/>
    <col min="7941" max="7941" width="18.42578125" style="475" bestFit="1" customWidth="1"/>
    <col min="7942" max="7942" width="17.85546875" style="475" bestFit="1" customWidth="1"/>
    <col min="7943" max="7943" width="17" style="475" bestFit="1" customWidth="1"/>
    <col min="7944" max="7944" width="16.42578125" style="475" bestFit="1" customWidth="1"/>
    <col min="7945" max="7945" width="17.85546875" style="475" bestFit="1" customWidth="1"/>
    <col min="7946" max="8192" width="9.140625" style="475"/>
    <col min="8193" max="8193" width="17" style="475" customWidth="1"/>
    <col min="8194" max="8194" width="16.7109375" style="475" bestFit="1" customWidth="1"/>
    <col min="8195" max="8195" width="23.85546875" style="475" customWidth="1"/>
    <col min="8196" max="8196" width="16.42578125" style="475" bestFit="1" customWidth="1"/>
    <col min="8197" max="8197" width="18.42578125" style="475" bestFit="1" customWidth="1"/>
    <col min="8198" max="8198" width="17.85546875" style="475" bestFit="1" customWidth="1"/>
    <col min="8199" max="8199" width="17" style="475" bestFit="1" customWidth="1"/>
    <col min="8200" max="8200" width="16.42578125" style="475" bestFit="1" customWidth="1"/>
    <col min="8201" max="8201" width="17.85546875" style="475" bestFit="1" customWidth="1"/>
    <col min="8202" max="8448" width="9.140625" style="475"/>
    <col min="8449" max="8449" width="17" style="475" customWidth="1"/>
    <col min="8450" max="8450" width="16.7109375" style="475" bestFit="1" customWidth="1"/>
    <col min="8451" max="8451" width="23.85546875" style="475" customWidth="1"/>
    <col min="8452" max="8452" width="16.42578125" style="475" bestFit="1" customWidth="1"/>
    <col min="8453" max="8453" width="18.42578125" style="475" bestFit="1" customWidth="1"/>
    <col min="8454" max="8454" width="17.85546875" style="475" bestFit="1" customWidth="1"/>
    <col min="8455" max="8455" width="17" style="475" bestFit="1" customWidth="1"/>
    <col min="8456" max="8456" width="16.42578125" style="475" bestFit="1" customWidth="1"/>
    <col min="8457" max="8457" width="17.85546875" style="475" bestFit="1" customWidth="1"/>
    <col min="8458" max="8704" width="9.140625" style="475"/>
    <col min="8705" max="8705" width="17" style="475" customWidth="1"/>
    <col min="8706" max="8706" width="16.7109375" style="475" bestFit="1" customWidth="1"/>
    <col min="8707" max="8707" width="23.85546875" style="475" customWidth="1"/>
    <col min="8708" max="8708" width="16.42578125" style="475" bestFit="1" customWidth="1"/>
    <col min="8709" max="8709" width="18.42578125" style="475" bestFit="1" customWidth="1"/>
    <col min="8710" max="8710" width="17.85546875" style="475" bestFit="1" customWidth="1"/>
    <col min="8711" max="8711" width="17" style="475" bestFit="1" customWidth="1"/>
    <col min="8712" max="8712" width="16.42578125" style="475" bestFit="1" customWidth="1"/>
    <col min="8713" max="8713" width="17.85546875" style="475" bestFit="1" customWidth="1"/>
    <col min="8714" max="8960" width="9.140625" style="475"/>
    <col min="8961" max="8961" width="17" style="475" customWidth="1"/>
    <col min="8962" max="8962" width="16.7109375" style="475" bestFit="1" customWidth="1"/>
    <col min="8963" max="8963" width="23.85546875" style="475" customWidth="1"/>
    <col min="8964" max="8964" width="16.42578125" style="475" bestFit="1" customWidth="1"/>
    <col min="8965" max="8965" width="18.42578125" style="475" bestFit="1" customWidth="1"/>
    <col min="8966" max="8966" width="17.85546875" style="475" bestFit="1" customWidth="1"/>
    <col min="8967" max="8967" width="17" style="475" bestFit="1" customWidth="1"/>
    <col min="8968" max="8968" width="16.42578125" style="475" bestFit="1" customWidth="1"/>
    <col min="8969" max="8969" width="17.85546875" style="475" bestFit="1" customWidth="1"/>
    <col min="8970" max="9216" width="9.140625" style="475"/>
    <col min="9217" max="9217" width="17" style="475" customWidth="1"/>
    <col min="9218" max="9218" width="16.7109375" style="475" bestFit="1" customWidth="1"/>
    <col min="9219" max="9219" width="23.85546875" style="475" customWidth="1"/>
    <col min="9220" max="9220" width="16.42578125" style="475" bestFit="1" customWidth="1"/>
    <col min="9221" max="9221" width="18.42578125" style="475" bestFit="1" customWidth="1"/>
    <col min="9222" max="9222" width="17.85546875" style="475" bestFit="1" customWidth="1"/>
    <col min="9223" max="9223" width="17" style="475" bestFit="1" customWidth="1"/>
    <col min="9224" max="9224" width="16.42578125" style="475" bestFit="1" customWidth="1"/>
    <col min="9225" max="9225" width="17.85546875" style="475" bestFit="1" customWidth="1"/>
    <col min="9226" max="9472" width="9.140625" style="475"/>
    <col min="9473" max="9473" width="17" style="475" customWidth="1"/>
    <col min="9474" max="9474" width="16.7109375" style="475" bestFit="1" customWidth="1"/>
    <col min="9475" max="9475" width="23.85546875" style="475" customWidth="1"/>
    <col min="9476" max="9476" width="16.42578125" style="475" bestFit="1" customWidth="1"/>
    <col min="9477" max="9477" width="18.42578125" style="475" bestFit="1" customWidth="1"/>
    <col min="9478" max="9478" width="17.85546875" style="475" bestFit="1" customWidth="1"/>
    <col min="9479" max="9479" width="17" style="475" bestFit="1" customWidth="1"/>
    <col min="9480" max="9480" width="16.42578125" style="475" bestFit="1" customWidth="1"/>
    <col min="9481" max="9481" width="17.85546875" style="475" bestFit="1" customWidth="1"/>
    <col min="9482" max="9728" width="9.140625" style="475"/>
    <col min="9729" max="9729" width="17" style="475" customWidth="1"/>
    <col min="9730" max="9730" width="16.7109375" style="475" bestFit="1" customWidth="1"/>
    <col min="9731" max="9731" width="23.85546875" style="475" customWidth="1"/>
    <col min="9732" max="9732" width="16.42578125" style="475" bestFit="1" customWidth="1"/>
    <col min="9733" max="9733" width="18.42578125" style="475" bestFit="1" customWidth="1"/>
    <col min="9734" max="9734" width="17.85546875" style="475" bestFit="1" customWidth="1"/>
    <col min="9735" max="9735" width="17" style="475" bestFit="1" customWidth="1"/>
    <col min="9736" max="9736" width="16.42578125" style="475" bestFit="1" customWidth="1"/>
    <col min="9737" max="9737" width="17.85546875" style="475" bestFit="1" customWidth="1"/>
    <col min="9738" max="9984" width="9.140625" style="475"/>
    <col min="9985" max="9985" width="17" style="475" customWidth="1"/>
    <col min="9986" max="9986" width="16.7109375" style="475" bestFit="1" customWidth="1"/>
    <col min="9987" max="9987" width="23.85546875" style="475" customWidth="1"/>
    <col min="9988" max="9988" width="16.42578125" style="475" bestFit="1" customWidth="1"/>
    <col min="9989" max="9989" width="18.42578125" style="475" bestFit="1" customWidth="1"/>
    <col min="9990" max="9990" width="17.85546875" style="475" bestFit="1" customWidth="1"/>
    <col min="9991" max="9991" width="17" style="475" bestFit="1" customWidth="1"/>
    <col min="9992" max="9992" width="16.42578125" style="475" bestFit="1" customWidth="1"/>
    <col min="9993" max="9993" width="17.85546875" style="475" bestFit="1" customWidth="1"/>
    <col min="9994" max="10240" width="9.140625" style="475"/>
    <col min="10241" max="10241" width="17" style="475" customWidth="1"/>
    <col min="10242" max="10242" width="16.7109375" style="475" bestFit="1" customWidth="1"/>
    <col min="10243" max="10243" width="23.85546875" style="475" customWidth="1"/>
    <col min="10244" max="10244" width="16.42578125" style="475" bestFit="1" customWidth="1"/>
    <col min="10245" max="10245" width="18.42578125" style="475" bestFit="1" customWidth="1"/>
    <col min="10246" max="10246" width="17.85546875" style="475" bestFit="1" customWidth="1"/>
    <col min="10247" max="10247" width="17" style="475" bestFit="1" customWidth="1"/>
    <col min="10248" max="10248" width="16.42578125" style="475" bestFit="1" customWidth="1"/>
    <col min="10249" max="10249" width="17.85546875" style="475" bestFit="1" customWidth="1"/>
    <col min="10250" max="10496" width="9.140625" style="475"/>
    <col min="10497" max="10497" width="17" style="475" customWidth="1"/>
    <col min="10498" max="10498" width="16.7109375" style="475" bestFit="1" customWidth="1"/>
    <col min="10499" max="10499" width="23.85546875" style="475" customWidth="1"/>
    <col min="10500" max="10500" width="16.42578125" style="475" bestFit="1" customWidth="1"/>
    <col min="10501" max="10501" width="18.42578125" style="475" bestFit="1" customWidth="1"/>
    <col min="10502" max="10502" width="17.85546875" style="475" bestFit="1" customWidth="1"/>
    <col min="10503" max="10503" width="17" style="475" bestFit="1" customWidth="1"/>
    <col min="10504" max="10504" width="16.42578125" style="475" bestFit="1" customWidth="1"/>
    <col min="10505" max="10505" width="17.85546875" style="475" bestFit="1" customWidth="1"/>
    <col min="10506" max="10752" width="9.140625" style="475"/>
    <col min="10753" max="10753" width="17" style="475" customWidth="1"/>
    <col min="10754" max="10754" width="16.7109375" style="475" bestFit="1" customWidth="1"/>
    <col min="10755" max="10755" width="23.85546875" style="475" customWidth="1"/>
    <col min="10756" max="10756" width="16.42578125" style="475" bestFit="1" customWidth="1"/>
    <col min="10757" max="10757" width="18.42578125" style="475" bestFit="1" customWidth="1"/>
    <col min="10758" max="10758" width="17.85546875" style="475" bestFit="1" customWidth="1"/>
    <col min="10759" max="10759" width="17" style="475" bestFit="1" customWidth="1"/>
    <col min="10760" max="10760" width="16.42578125" style="475" bestFit="1" customWidth="1"/>
    <col min="10761" max="10761" width="17.85546875" style="475" bestFit="1" customWidth="1"/>
    <col min="10762" max="11008" width="9.140625" style="475"/>
    <col min="11009" max="11009" width="17" style="475" customWidth="1"/>
    <col min="11010" max="11010" width="16.7109375" style="475" bestFit="1" customWidth="1"/>
    <col min="11011" max="11011" width="23.85546875" style="475" customWidth="1"/>
    <col min="11012" max="11012" width="16.42578125" style="475" bestFit="1" customWidth="1"/>
    <col min="11013" max="11013" width="18.42578125" style="475" bestFit="1" customWidth="1"/>
    <col min="11014" max="11014" width="17.85546875" style="475" bestFit="1" customWidth="1"/>
    <col min="11015" max="11015" width="17" style="475" bestFit="1" customWidth="1"/>
    <col min="11016" max="11016" width="16.42578125" style="475" bestFit="1" customWidth="1"/>
    <col min="11017" max="11017" width="17.85546875" style="475" bestFit="1" customWidth="1"/>
    <col min="11018" max="11264" width="9.140625" style="475"/>
    <col min="11265" max="11265" width="17" style="475" customWidth="1"/>
    <col min="11266" max="11266" width="16.7109375" style="475" bestFit="1" customWidth="1"/>
    <col min="11267" max="11267" width="23.85546875" style="475" customWidth="1"/>
    <col min="11268" max="11268" width="16.42578125" style="475" bestFit="1" customWidth="1"/>
    <col min="11269" max="11269" width="18.42578125" style="475" bestFit="1" customWidth="1"/>
    <col min="11270" max="11270" width="17.85546875" style="475" bestFit="1" customWidth="1"/>
    <col min="11271" max="11271" width="17" style="475" bestFit="1" customWidth="1"/>
    <col min="11272" max="11272" width="16.42578125" style="475" bestFit="1" customWidth="1"/>
    <col min="11273" max="11273" width="17.85546875" style="475" bestFit="1" customWidth="1"/>
    <col min="11274" max="11520" width="9.140625" style="475"/>
    <col min="11521" max="11521" width="17" style="475" customWidth="1"/>
    <col min="11522" max="11522" width="16.7109375" style="475" bestFit="1" customWidth="1"/>
    <col min="11523" max="11523" width="23.85546875" style="475" customWidth="1"/>
    <col min="11524" max="11524" width="16.42578125" style="475" bestFit="1" customWidth="1"/>
    <col min="11525" max="11525" width="18.42578125" style="475" bestFit="1" customWidth="1"/>
    <col min="11526" max="11526" width="17.85546875" style="475" bestFit="1" customWidth="1"/>
    <col min="11527" max="11527" width="17" style="475" bestFit="1" customWidth="1"/>
    <col min="11528" max="11528" width="16.42578125" style="475" bestFit="1" customWidth="1"/>
    <col min="11529" max="11529" width="17.85546875" style="475" bestFit="1" customWidth="1"/>
    <col min="11530" max="11776" width="9.140625" style="475"/>
    <col min="11777" max="11777" width="17" style="475" customWidth="1"/>
    <col min="11778" max="11778" width="16.7109375" style="475" bestFit="1" customWidth="1"/>
    <col min="11779" max="11779" width="23.85546875" style="475" customWidth="1"/>
    <col min="11780" max="11780" width="16.42578125" style="475" bestFit="1" customWidth="1"/>
    <col min="11781" max="11781" width="18.42578125" style="475" bestFit="1" customWidth="1"/>
    <col min="11782" max="11782" width="17.85546875" style="475" bestFit="1" customWidth="1"/>
    <col min="11783" max="11783" width="17" style="475" bestFit="1" customWidth="1"/>
    <col min="11784" max="11784" width="16.42578125" style="475" bestFit="1" customWidth="1"/>
    <col min="11785" max="11785" width="17.85546875" style="475" bestFit="1" customWidth="1"/>
    <col min="11786" max="12032" width="9.140625" style="475"/>
    <col min="12033" max="12033" width="17" style="475" customWidth="1"/>
    <col min="12034" max="12034" width="16.7109375" style="475" bestFit="1" customWidth="1"/>
    <col min="12035" max="12035" width="23.85546875" style="475" customWidth="1"/>
    <col min="12036" max="12036" width="16.42578125" style="475" bestFit="1" customWidth="1"/>
    <col min="12037" max="12037" width="18.42578125" style="475" bestFit="1" customWidth="1"/>
    <col min="12038" max="12038" width="17.85546875" style="475" bestFit="1" customWidth="1"/>
    <col min="12039" max="12039" width="17" style="475" bestFit="1" customWidth="1"/>
    <col min="12040" max="12040" width="16.42578125" style="475" bestFit="1" customWidth="1"/>
    <col min="12041" max="12041" width="17.85546875" style="475" bestFit="1" customWidth="1"/>
    <col min="12042" max="12288" width="9.140625" style="475"/>
    <col min="12289" max="12289" width="17" style="475" customWidth="1"/>
    <col min="12290" max="12290" width="16.7109375" style="475" bestFit="1" customWidth="1"/>
    <col min="12291" max="12291" width="23.85546875" style="475" customWidth="1"/>
    <col min="12292" max="12292" width="16.42578125" style="475" bestFit="1" customWidth="1"/>
    <col min="12293" max="12293" width="18.42578125" style="475" bestFit="1" customWidth="1"/>
    <col min="12294" max="12294" width="17.85546875" style="475" bestFit="1" customWidth="1"/>
    <col min="12295" max="12295" width="17" style="475" bestFit="1" customWidth="1"/>
    <col min="12296" max="12296" width="16.42578125" style="475" bestFit="1" customWidth="1"/>
    <col min="12297" max="12297" width="17.85546875" style="475" bestFit="1" customWidth="1"/>
    <col min="12298" max="12544" width="9.140625" style="475"/>
    <col min="12545" max="12545" width="17" style="475" customWidth="1"/>
    <col min="12546" max="12546" width="16.7109375" style="475" bestFit="1" customWidth="1"/>
    <col min="12547" max="12547" width="23.85546875" style="475" customWidth="1"/>
    <col min="12548" max="12548" width="16.42578125" style="475" bestFit="1" customWidth="1"/>
    <col min="12549" max="12549" width="18.42578125" style="475" bestFit="1" customWidth="1"/>
    <col min="12550" max="12550" width="17.85546875" style="475" bestFit="1" customWidth="1"/>
    <col min="12551" max="12551" width="17" style="475" bestFit="1" customWidth="1"/>
    <col min="12552" max="12552" width="16.42578125" style="475" bestFit="1" customWidth="1"/>
    <col min="12553" max="12553" width="17.85546875" style="475" bestFit="1" customWidth="1"/>
    <col min="12554" max="12800" width="9.140625" style="475"/>
    <col min="12801" max="12801" width="17" style="475" customWidth="1"/>
    <col min="12802" max="12802" width="16.7109375" style="475" bestFit="1" customWidth="1"/>
    <col min="12803" max="12803" width="23.85546875" style="475" customWidth="1"/>
    <col min="12804" max="12804" width="16.42578125" style="475" bestFit="1" customWidth="1"/>
    <col min="12805" max="12805" width="18.42578125" style="475" bestFit="1" customWidth="1"/>
    <col min="12806" max="12806" width="17.85546875" style="475" bestFit="1" customWidth="1"/>
    <col min="12807" max="12807" width="17" style="475" bestFit="1" customWidth="1"/>
    <col min="12808" max="12808" width="16.42578125" style="475" bestFit="1" customWidth="1"/>
    <col min="12809" max="12809" width="17.85546875" style="475" bestFit="1" customWidth="1"/>
    <col min="12810" max="13056" width="9.140625" style="475"/>
    <col min="13057" max="13057" width="17" style="475" customWidth="1"/>
    <col min="13058" max="13058" width="16.7109375" style="475" bestFit="1" customWidth="1"/>
    <col min="13059" max="13059" width="23.85546875" style="475" customWidth="1"/>
    <col min="13060" max="13060" width="16.42578125" style="475" bestFit="1" customWidth="1"/>
    <col min="13061" max="13061" width="18.42578125" style="475" bestFit="1" customWidth="1"/>
    <col min="13062" max="13062" width="17.85546875" style="475" bestFit="1" customWidth="1"/>
    <col min="13063" max="13063" width="17" style="475" bestFit="1" customWidth="1"/>
    <col min="13064" max="13064" width="16.42578125" style="475" bestFit="1" customWidth="1"/>
    <col min="13065" max="13065" width="17.85546875" style="475" bestFit="1" customWidth="1"/>
    <col min="13066" max="13312" width="9.140625" style="475"/>
    <col min="13313" max="13313" width="17" style="475" customWidth="1"/>
    <col min="13314" max="13314" width="16.7109375" style="475" bestFit="1" customWidth="1"/>
    <col min="13315" max="13315" width="23.85546875" style="475" customWidth="1"/>
    <col min="13316" max="13316" width="16.42578125" style="475" bestFit="1" customWidth="1"/>
    <col min="13317" max="13317" width="18.42578125" style="475" bestFit="1" customWidth="1"/>
    <col min="13318" max="13318" width="17.85546875" style="475" bestFit="1" customWidth="1"/>
    <col min="13319" max="13319" width="17" style="475" bestFit="1" customWidth="1"/>
    <col min="13320" max="13320" width="16.42578125" style="475" bestFit="1" customWidth="1"/>
    <col min="13321" max="13321" width="17.85546875" style="475" bestFit="1" customWidth="1"/>
    <col min="13322" max="13568" width="9.140625" style="475"/>
    <col min="13569" max="13569" width="17" style="475" customWidth="1"/>
    <col min="13570" max="13570" width="16.7109375" style="475" bestFit="1" customWidth="1"/>
    <col min="13571" max="13571" width="23.85546875" style="475" customWidth="1"/>
    <col min="13572" max="13572" width="16.42578125" style="475" bestFit="1" customWidth="1"/>
    <col min="13573" max="13573" width="18.42578125" style="475" bestFit="1" customWidth="1"/>
    <col min="13574" max="13574" width="17.85546875" style="475" bestFit="1" customWidth="1"/>
    <col min="13575" max="13575" width="17" style="475" bestFit="1" customWidth="1"/>
    <col min="13576" max="13576" width="16.42578125" style="475" bestFit="1" customWidth="1"/>
    <col min="13577" max="13577" width="17.85546875" style="475" bestFit="1" customWidth="1"/>
    <col min="13578" max="13824" width="9.140625" style="475"/>
    <col min="13825" max="13825" width="17" style="475" customWidth="1"/>
    <col min="13826" max="13826" width="16.7109375" style="475" bestFit="1" customWidth="1"/>
    <col min="13827" max="13827" width="23.85546875" style="475" customWidth="1"/>
    <col min="13828" max="13828" width="16.42578125" style="475" bestFit="1" customWidth="1"/>
    <col min="13829" max="13829" width="18.42578125" style="475" bestFit="1" customWidth="1"/>
    <col min="13830" max="13830" width="17.85546875" style="475" bestFit="1" customWidth="1"/>
    <col min="13831" max="13831" width="17" style="475" bestFit="1" customWidth="1"/>
    <col min="13832" max="13832" width="16.42578125" style="475" bestFit="1" customWidth="1"/>
    <col min="13833" max="13833" width="17.85546875" style="475" bestFit="1" customWidth="1"/>
    <col min="13834" max="14080" width="9.140625" style="475"/>
    <col min="14081" max="14081" width="17" style="475" customWidth="1"/>
    <col min="14082" max="14082" width="16.7109375" style="475" bestFit="1" customWidth="1"/>
    <col min="14083" max="14083" width="23.85546875" style="475" customWidth="1"/>
    <col min="14084" max="14084" width="16.42578125" style="475" bestFit="1" customWidth="1"/>
    <col min="14085" max="14085" width="18.42578125" style="475" bestFit="1" customWidth="1"/>
    <col min="14086" max="14086" width="17.85546875" style="475" bestFit="1" customWidth="1"/>
    <col min="14087" max="14087" width="17" style="475" bestFit="1" customWidth="1"/>
    <col min="14088" max="14088" width="16.42578125" style="475" bestFit="1" customWidth="1"/>
    <col min="14089" max="14089" width="17.85546875" style="475" bestFit="1" customWidth="1"/>
    <col min="14090" max="14336" width="9.140625" style="475"/>
    <col min="14337" max="14337" width="17" style="475" customWidth="1"/>
    <col min="14338" max="14338" width="16.7109375" style="475" bestFit="1" customWidth="1"/>
    <col min="14339" max="14339" width="23.85546875" style="475" customWidth="1"/>
    <col min="14340" max="14340" width="16.42578125" style="475" bestFit="1" customWidth="1"/>
    <col min="14341" max="14341" width="18.42578125" style="475" bestFit="1" customWidth="1"/>
    <col min="14342" max="14342" width="17.85546875" style="475" bestFit="1" customWidth="1"/>
    <col min="14343" max="14343" width="17" style="475" bestFit="1" customWidth="1"/>
    <col min="14344" max="14344" width="16.42578125" style="475" bestFit="1" customWidth="1"/>
    <col min="14345" max="14345" width="17.85546875" style="475" bestFit="1" customWidth="1"/>
    <col min="14346" max="14592" width="9.140625" style="475"/>
    <col min="14593" max="14593" width="17" style="475" customWidth="1"/>
    <col min="14594" max="14594" width="16.7109375" style="475" bestFit="1" customWidth="1"/>
    <col min="14595" max="14595" width="23.85546875" style="475" customWidth="1"/>
    <col min="14596" max="14596" width="16.42578125" style="475" bestFit="1" customWidth="1"/>
    <col min="14597" max="14597" width="18.42578125" style="475" bestFit="1" customWidth="1"/>
    <col min="14598" max="14598" width="17.85546875" style="475" bestFit="1" customWidth="1"/>
    <col min="14599" max="14599" width="17" style="475" bestFit="1" customWidth="1"/>
    <col min="14600" max="14600" width="16.42578125" style="475" bestFit="1" customWidth="1"/>
    <col min="14601" max="14601" width="17.85546875" style="475" bestFit="1" customWidth="1"/>
    <col min="14602" max="14848" width="9.140625" style="475"/>
    <col min="14849" max="14849" width="17" style="475" customWidth="1"/>
    <col min="14850" max="14850" width="16.7109375" style="475" bestFit="1" customWidth="1"/>
    <col min="14851" max="14851" width="23.85546875" style="475" customWidth="1"/>
    <col min="14852" max="14852" width="16.42578125" style="475" bestFit="1" customWidth="1"/>
    <col min="14853" max="14853" width="18.42578125" style="475" bestFit="1" customWidth="1"/>
    <col min="14854" max="14854" width="17.85546875" style="475" bestFit="1" customWidth="1"/>
    <col min="14855" max="14855" width="17" style="475" bestFit="1" customWidth="1"/>
    <col min="14856" max="14856" width="16.42578125" style="475" bestFit="1" customWidth="1"/>
    <col min="14857" max="14857" width="17.85546875" style="475" bestFit="1" customWidth="1"/>
    <col min="14858" max="15104" width="9.140625" style="475"/>
    <col min="15105" max="15105" width="17" style="475" customWidth="1"/>
    <col min="15106" max="15106" width="16.7109375" style="475" bestFit="1" customWidth="1"/>
    <col min="15107" max="15107" width="23.85546875" style="475" customWidth="1"/>
    <col min="15108" max="15108" width="16.42578125" style="475" bestFit="1" customWidth="1"/>
    <col min="15109" max="15109" width="18.42578125" style="475" bestFit="1" customWidth="1"/>
    <col min="15110" max="15110" width="17.85546875" style="475" bestFit="1" customWidth="1"/>
    <col min="15111" max="15111" width="17" style="475" bestFit="1" customWidth="1"/>
    <col min="15112" max="15112" width="16.42578125" style="475" bestFit="1" customWidth="1"/>
    <col min="15113" max="15113" width="17.85546875" style="475" bestFit="1" customWidth="1"/>
    <col min="15114" max="15360" width="9.140625" style="475"/>
    <col min="15361" max="15361" width="17" style="475" customWidth="1"/>
    <col min="15362" max="15362" width="16.7109375" style="475" bestFit="1" customWidth="1"/>
    <col min="15363" max="15363" width="23.85546875" style="475" customWidth="1"/>
    <col min="15364" max="15364" width="16.42578125" style="475" bestFit="1" customWidth="1"/>
    <col min="15365" max="15365" width="18.42578125" style="475" bestFit="1" customWidth="1"/>
    <col min="15366" max="15366" width="17.85546875" style="475" bestFit="1" customWidth="1"/>
    <col min="15367" max="15367" width="17" style="475" bestFit="1" customWidth="1"/>
    <col min="15368" max="15368" width="16.42578125" style="475" bestFit="1" customWidth="1"/>
    <col min="15369" max="15369" width="17.85546875" style="475" bestFit="1" customWidth="1"/>
    <col min="15370" max="15616" width="9.140625" style="475"/>
    <col min="15617" max="15617" width="17" style="475" customWidth="1"/>
    <col min="15618" max="15618" width="16.7109375" style="475" bestFit="1" customWidth="1"/>
    <col min="15619" max="15619" width="23.85546875" style="475" customWidth="1"/>
    <col min="15620" max="15620" width="16.42578125" style="475" bestFit="1" customWidth="1"/>
    <col min="15621" max="15621" width="18.42578125" style="475" bestFit="1" customWidth="1"/>
    <col min="15622" max="15622" width="17.85546875" style="475" bestFit="1" customWidth="1"/>
    <col min="15623" max="15623" width="17" style="475" bestFit="1" customWidth="1"/>
    <col min="15624" max="15624" width="16.42578125" style="475" bestFit="1" customWidth="1"/>
    <col min="15625" max="15625" width="17.85546875" style="475" bestFit="1" customWidth="1"/>
    <col min="15626" max="15872" width="9.140625" style="475"/>
    <col min="15873" max="15873" width="17" style="475" customWidth="1"/>
    <col min="15874" max="15874" width="16.7109375" style="475" bestFit="1" customWidth="1"/>
    <col min="15875" max="15875" width="23.85546875" style="475" customWidth="1"/>
    <col min="15876" max="15876" width="16.42578125" style="475" bestFit="1" customWidth="1"/>
    <col min="15877" max="15877" width="18.42578125" style="475" bestFit="1" customWidth="1"/>
    <col min="15878" max="15878" width="17.85546875" style="475" bestFit="1" customWidth="1"/>
    <col min="15879" max="15879" width="17" style="475" bestFit="1" customWidth="1"/>
    <col min="15880" max="15880" width="16.42578125" style="475" bestFit="1" customWidth="1"/>
    <col min="15881" max="15881" width="17.85546875" style="475" bestFit="1" customWidth="1"/>
    <col min="15882" max="16128" width="9.140625" style="475"/>
    <col min="16129" max="16129" width="17" style="475" customWidth="1"/>
    <col min="16130" max="16130" width="16.7109375" style="475" bestFit="1" customWidth="1"/>
    <col min="16131" max="16131" width="23.85546875" style="475" customWidth="1"/>
    <col min="16132" max="16132" width="16.42578125" style="475" bestFit="1" customWidth="1"/>
    <col min="16133" max="16133" width="18.42578125" style="475" bestFit="1" customWidth="1"/>
    <col min="16134" max="16134" width="17.85546875" style="475" bestFit="1" customWidth="1"/>
    <col min="16135" max="16135" width="17" style="475" bestFit="1" customWidth="1"/>
    <col min="16136" max="16136" width="16.42578125" style="475" bestFit="1" customWidth="1"/>
    <col min="16137" max="16137" width="17.85546875" style="475" bestFit="1" customWidth="1"/>
    <col min="16138" max="16384" width="9.140625" style="475"/>
  </cols>
  <sheetData>
    <row r="1" spans="1:10" s="1133" customFormat="1" ht="18" customHeight="1" thickBot="1">
      <c r="A1" s="890" t="s">
        <v>846</v>
      </c>
      <c r="B1" s="890"/>
      <c r="C1" s="890"/>
      <c r="D1" s="890"/>
      <c r="E1" s="890"/>
      <c r="F1" s="890"/>
      <c r="G1" s="890"/>
      <c r="H1" s="890"/>
      <c r="I1" s="890"/>
    </row>
    <row r="2" spans="1:10" s="509" customFormat="1" ht="15.95" customHeight="1">
      <c r="A2" s="891"/>
      <c r="B2" s="1366" t="s">
        <v>847</v>
      </c>
      <c r="C2" s="1367"/>
      <c r="D2" s="1367"/>
      <c r="E2" s="1368"/>
      <c r="F2" s="1367" t="s">
        <v>848</v>
      </c>
      <c r="G2" s="1367"/>
      <c r="H2" s="1367"/>
      <c r="I2" s="1367"/>
      <c r="J2" s="510"/>
    </row>
    <row r="3" spans="1:10" s="509" customFormat="1" ht="15.95" customHeight="1">
      <c r="A3" s="511"/>
      <c r="B3" s="883" t="s">
        <v>849</v>
      </c>
      <c r="C3" s="146" t="s">
        <v>850</v>
      </c>
      <c r="D3" s="146" t="s">
        <v>1038</v>
      </c>
      <c r="E3" s="511" t="s">
        <v>851</v>
      </c>
      <c r="F3" s="146" t="s">
        <v>849</v>
      </c>
      <c r="G3" s="146" t="s">
        <v>852</v>
      </c>
      <c r="H3" s="146" t="s">
        <v>1038</v>
      </c>
      <c r="I3" s="146" t="s">
        <v>851</v>
      </c>
      <c r="J3" s="510"/>
    </row>
    <row r="4" spans="1:10" s="509" customFormat="1" ht="15.95" customHeight="1" thickBot="1">
      <c r="A4" s="512" t="s">
        <v>301</v>
      </c>
      <c r="B4" s="884" t="s">
        <v>853</v>
      </c>
      <c r="C4" s="513"/>
      <c r="D4" s="513"/>
      <c r="E4" s="512" t="s">
        <v>266</v>
      </c>
      <c r="F4" s="513" t="s">
        <v>853</v>
      </c>
      <c r="G4" s="513"/>
      <c r="H4" s="513"/>
      <c r="I4" s="513" t="s">
        <v>266</v>
      </c>
      <c r="J4" s="510"/>
    </row>
    <row r="5" spans="1:10" ht="15.95" customHeight="1">
      <c r="A5" s="1268">
        <v>1970</v>
      </c>
      <c r="B5" s="1269">
        <v>5162</v>
      </c>
      <c r="C5" s="1269">
        <v>1428</v>
      </c>
      <c r="D5" s="1269">
        <v>4668</v>
      </c>
      <c r="E5" s="1269">
        <f t="shared" ref="E5:E15" si="0">D5+C5+B5</f>
        <v>11258</v>
      </c>
      <c r="F5" s="1270">
        <v>4386</v>
      </c>
      <c r="G5" s="1269">
        <v>1138</v>
      </c>
      <c r="H5" s="1269">
        <v>3506</v>
      </c>
      <c r="I5" s="1269">
        <f t="shared" ref="I5:I15" si="1">H5+G5+F5</f>
        <v>9030</v>
      </c>
    </row>
    <row r="6" spans="1:10" ht="15.95" customHeight="1">
      <c r="A6" s="1268">
        <v>1971</v>
      </c>
      <c r="B6" s="1269">
        <v>9898</v>
      </c>
      <c r="C6" s="1269">
        <v>1670</v>
      </c>
      <c r="D6" s="1269">
        <v>5378</v>
      </c>
      <c r="E6" s="1269">
        <f t="shared" si="0"/>
        <v>16946</v>
      </c>
      <c r="F6" s="1270">
        <v>7568</v>
      </c>
      <c r="G6" s="1269">
        <v>1126</v>
      </c>
      <c r="H6" s="1269">
        <v>4096</v>
      </c>
      <c r="I6" s="1269">
        <f t="shared" si="1"/>
        <v>12790</v>
      </c>
    </row>
    <row r="7" spans="1:10" ht="15.95" customHeight="1">
      <c r="A7" s="1268">
        <v>1972</v>
      </c>
      <c r="B7" s="1269">
        <v>10071</v>
      </c>
      <c r="C7" s="1269">
        <v>9057</v>
      </c>
      <c r="D7" s="1269">
        <v>6455</v>
      </c>
      <c r="E7" s="1269">
        <f t="shared" si="0"/>
        <v>25583</v>
      </c>
      <c r="F7" s="1270">
        <v>8261</v>
      </c>
      <c r="G7" s="1269">
        <v>7808</v>
      </c>
      <c r="H7" s="1269">
        <v>4500</v>
      </c>
      <c r="I7" s="1269">
        <f t="shared" si="1"/>
        <v>20569</v>
      </c>
    </row>
    <row r="8" spans="1:10" ht="15.95" customHeight="1">
      <c r="A8" s="1268">
        <v>1973</v>
      </c>
      <c r="B8" s="1269">
        <v>12620</v>
      </c>
      <c r="C8" s="1269">
        <v>9378</v>
      </c>
      <c r="D8" s="1269">
        <v>7775</v>
      </c>
      <c r="E8" s="1269">
        <f t="shared" si="0"/>
        <v>29773</v>
      </c>
      <c r="F8" s="1270">
        <v>10575</v>
      </c>
      <c r="G8" s="1269">
        <v>11879</v>
      </c>
      <c r="H8" s="1269">
        <v>6276</v>
      </c>
      <c r="I8" s="1269">
        <f t="shared" si="1"/>
        <v>28730</v>
      </c>
    </row>
    <row r="9" spans="1:10" ht="15.95" customHeight="1">
      <c r="A9" s="1268">
        <v>1974</v>
      </c>
      <c r="B9" s="1269">
        <v>18287</v>
      </c>
      <c r="C9" s="1269">
        <v>17606</v>
      </c>
      <c r="D9" s="1269">
        <v>3272</v>
      </c>
      <c r="E9" s="1269">
        <f t="shared" si="0"/>
        <v>39165</v>
      </c>
      <c r="F9" s="1270">
        <v>14723</v>
      </c>
      <c r="G9" s="1269">
        <v>13602</v>
      </c>
      <c r="H9" s="1269">
        <v>2356</v>
      </c>
      <c r="I9" s="1269">
        <f t="shared" si="1"/>
        <v>30681</v>
      </c>
    </row>
    <row r="10" spans="1:10" ht="15.95" customHeight="1">
      <c r="A10" s="1268">
        <v>1975</v>
      </c>
      <c r="B10" s="1269">
        <v>33863</v>
      </c>
      <c r="C10" s="1269">
        <v>31242</v>
      </c>
      <c r="D10" s="1269">
        <v>5579</v>
      </c>
      <c r="E10" s="1269">
        <f t="shared" si="0"/>
        <v>70684</v>
      </c>
      <c r="F10" s="1270">
        <v>22413</v>
      </c>
      <c r="G10" s="1269">
        <v>17391</v>
      </c>
      <c r="H10" s="1269">
        <v>2943</v>
      </c>
      <c r="I10" s="1269">
        <f t="shared" si="1"/>
        <v>42747</v>
      </c>
    </row>
    <row r="11" spans="1:10" ht="15.95" customHeight="1">
      <c r="A11" s="1268">
        <v>1976</v>
      </c>
      <c r="B11" s="1269">
        <v>53031</v>
      </c>
      <c r="C11" s="1269">
        <v>44387</v>
      </c>
      <c r="D11" s="1269">
        <v>5771</v>
      </c>
      <c r="E11" s="1269">
        <f t="shared" si="0"/>
        <v>103189</v>
      </c>
      <c r="F11" s="1270">
        <v>35006</v>
      </c>
      <c r="G11" s="1269">
        <v>24789</v>
      </c>
      <c r="H11" s="1269">
        <v>3195</v>
      </c>
      <c r="I11" s="1269">
        <f t="shared" si="1"/>
        <v>62990</v>
      </c>
    </row>
    <row r="12" spans="1:10" ht="15.95" customHeight="1">
      <c r="A12" s="1268">
        <v>1977</v>
      </c>
      <c r="B12" s="1269">
        <v>109473</v>
      </c>
      <c r="C12" s="1269">
        <v>55175</v>
      </c>
      <c r="D12" s="1269">
        <v>0</v>
      </c>
      <c r="E12" s="1269">
        <f t="shared" si="0"/>
        <v>164648</v>
      </c>
      <c r="F12" s="1270">
        <v>56245</v>
      </c>
      <c r="G12" s="1269">
        <v>31215</v>
      </c>
      <c r="H12" s="1269">
        <v>0</v>
      </c>
      <c r="I12" s="1269">
        <f t="shared" si="1"/>
        <v>87460</v>
      </c>
    </row>
    <row r="13" spans="1:10" ht="15.95" customHeight="1">
      <c r="A13" s="1268">
        <v>1978</v>
      </c>
      <c r="B13" s="1269">
        <v>99797</v>
      </c>
      <c r="C13" s="1269">
        <v>67113</v>
      </c>
      <c r="D13" s="1269">
        <v>0</v>
      </c>
      <c r="E13" s="1269">
        <f t="shared" si="0"/>
        <v>166910</v>
      </c>
      <c r="F13" s="1270">
        <v>71011</v>
      </c>
      <c r="G13" s="1269">
        <v>45763</v>
      </c>
      <c r="H13" s="1269">
        <v>0</v>
      </c>
      <c r="I13" s="1269">
        <f t="shared" si="1"/>
        <v>116774</v>
      </c>
    </row>
    <row r="14" spans="1:10" ht="15.95" customHeight="1">
      <c r="A14" s="1268">
        <v>1979</v>
      </c>
      <c r="B14" s="1269">
        <v>89517</v>
      </c>
      <c r="C14" s="1269">
        <v>66853</v>
      </c>
      <c r="D14" s="1269">
        <v>0</v>
      </c>
      <c r="E14" s="1269">
        <f t="shared" si="0"/>
        <v>156370</v>
      </c>
      <c r="F14" s="1270">
        <v>72359</v>
      </c>
      <c r="G14" s="1269">
        <v>52144</v>
      </c>
      <c r="H14" s="1269">
        <v>0</v>
      </c>
      <c r="I14" s="1269">
        <f t="shared" si="1"/>
        <v>124503</v>
      </c>
    </row>
    <row r="15" spans="1:10" ht="15.95" customHeight="1">
      <c r="A15" s="1268">
        <v>1980</v>
      </c>
      <c r="B15" s="1269">
        <v>114581</v>
      </c>
      <c r="C15" s="1269">
        <v>73658</v>
      </c>
      <c r="D15" s="1269">
        <v>0</v>
      </c>
      <c r="E15" s="1269">
        <f t="shared" si="0"/>
        <v>188239</v>
      </c>
      <c r="F15" s="1270">
        <v>84499</v>
      </c>
      <c r="G15" s="1269">
        <v>56671</v>
      </c>
      <c r="H15" s="1269">
        <v>0</v>
      </c>
      <c r="I15" s="1269">
        <f t="shared" si="1"/>
        <v>141170</v>
      </c>
    </row>
    <row r="16" spans="1:10" ht="15.95" customHeight="1">
      <c r="A16" s="511">
        <v>1981</v>
      </c>
      <c r="B16" s="1269">
        <v>151187</v>
      </c>
      <c r="C16" s="1269">
        <v>89479</v>
      </c>
      <c r="D16" s="1269">
        <v>0</v>
      </c>
      <c r="E16" s="1269">
        <v>240666</v>
      </c>
      <c r="F16" s="1270">
        <v>105660</v>
      </c>
      <c r="G16" s="1269">
        <v>69036</v>
      </c>
      <c r="H16" s="1269">
        <v>0</v>
      </c>
      <c r="I16" s="1269">
        <v>174696</v>
      </c>
    </row>
    <row r="17" spans="1:9" ht="15.95" customHeight="1">
      <c r="A17" s="511">
        <v>1982</v>
      </c>
      <c r="B17" s="1269">
        <v>159560</v>
      </c>
      <c r="C17" s="1269">
        <v>99950</v>
      </c>
      <c r="D17" s="1269">
        <v>0</v>
      </c>
      <c r="E17" s="1269">
        <v>259510</v>
      </c>
      <c r="F17" s="1270">
        <v>109296</v>
      </c>
      <c r="G17" s="1269">
        <v>80245</v>
      </c>
      <c r="H17" s="1269">
        <v>0</v>
      </c>
      <c r="I17" s="1269">
        <v>189541</v>
      </c>
    </row>
    <row r="18" spans="1:9" ht="15.95" customHeight="1">
      <c r="A18" s="511">
        <v>1983</v>
      </c>
      <c r="B18" s="1269">
        <v>171959</v>
      </c>
      <c r="C18" s="1269">
        <v>56674</v>
      </c>
      <c r="D18" s="1269">
        <v>0</v>
      </c>
      <c r="E18" s="1269">
        <v>228633</v>
      </c>
      <c r="F18" s="1270">
        <v>164252</v>
      </c>
      <c r="G18" s="1269">
        <v>49092</v>
      </c>
      <c r="H18" s="1269">
        <v>0</v>
      </c>
      <c r="I18" s="1269">
        <v>213344</v>
      </c>
    </row>
    <row r="19" spans="1:9" ht="15.95" customHeight="1">
      <c r="A19" s="511">
        <v>1984</v>
      </c>
      <c r="B19" s="1269">
        <v>140593</v>
      </c>
      <c r="C19" s="1269">
        <v>97002</v>
      </c>
      <c r="D19" s="1269">
        <v>0</v>
      </c>
      <c r="E19" s="1269">
        <v>237595</v>
      </c>
      <c r="F19" s="1270">
        <v>111836</v>
      </c>
      <c r="G19" s="1269">
        <v>76215</v>
      </c>
      <c r="H19" s="1269">
        <v>0</v>
      </c>
      <c r="I19" s="1269">
        <v>188051</v>
      </c>
    </row>
    <row r="20" spans="1:9" ht="15.95" customHeight="1">
      <c r="A20" s="511">
        <v>1985</v>
      </c>
      <c r="B20" s="1269">
        <v>118622</v>
      </c>
      <c r="C20" s="1269">
        <v>86464</v>
      </c>
      <c r="D20" s="1269">
        <v>0</v>
      </c>
      <c r="E20" s="1269">
        <v>205086</v>
      </c>
      <c r="F20" s="1270">
        <v>123170</v>
      </c>
      <c r="G20" s="1269">
        <v>73555</v>
      </c>
      <c r="H20" s="1269">
        <v>0</v>
      </c>
      <c r="I20" s="1269">
        <v>196725</v>
      </c>
    </row>
    <row r="21" spans="1:9" ht="15.95" customHeight="1">
      <c r="A21" s="511">
        <v>1986</v>
      </c>
      <c r="B21" s="1269">
        <v>148792</v>
      </c>
      <c r="C21" s="1269">
        <v>114900</v>
      </c>
      <c r="D21" s="1269">
        <v>0</v>
      </c>
      <c r="E21" s="1269">
        <v>263692</v>
      </c>
      <c r="F21" s="1270">
        <v>128318</v>
      </c>
      <c r="G21" s="1269">
        <v>93859</v>
      </c>
      <c r="H21" s="1269">
        <v>0</v>
      </c>
      <c r="I21" s="1269">
        <v>222177</v>
      </c>
    </row>
    <row r="22" spans="1:9" ht="15.95" customHeight="1">
      <c r="A22" s="511">
        <v>1987</v>
      </c>
      <c r="B22" s="1269">
        <v>259669</v>
      </c>
      <c r="C22" s="1269">
        <v>160289</v>
      </c>
      <c r="D22" s="1269">
        <v>0</v>
      </c>
      <c r="E22" s="1269">
        <v>419958</v>
      </c>
      <c r="F22" s="1270">
        <v>163807</v>
      </c>
      <c r="G22" s="1269">
        <v>106915</v>
      </c>
      <c r="H22" s="1269">
        <v>0</v>
      </c>
      <c r="I22" s="1269">
        <v>270722</v>
      </c>
    </row>
    <row r="23" spans="1:9" ht="17.25" customHeight="1">
      <c r="A23" s="511">
        <v>1988</v>
      </c>
      <c r="B23" s="1269">
        <v>300351</v>
      </c>
      <c r="C23" s="1269">
        <v>206324</v>
      </c>
      <c r="D23" s="1269">
        <v>0</v>
      </c>
      <c r="E23" s="1269">
        <v>506675</v>
      </c>
      <c r="F23" s="1270">
        <v>223737</v>
      </c>
      <c r="G23" s="1269">
        <v>133811</v>
      </c>
      <c r="H23" s="1269">
        <v>0</v>
      </c>
      <c r="I23" s="1269">
        <v>357548</v>
      </c>
    </row>
    <row r="24" spans="1:9" ht="15.95" customHeight="1">
      <c r="A24" s="511">
        <v>1989</v>
      </c>
      <c r="B24" s="1269">
        <v>507450</v>
      </c>
      <c r="C24" s="1269">
        <v>194314</v>
      </c>
      <c r="D24" s="1269">
        <v>0</v>
      </c>
      <c r="E24" s="1269">
        <v>701764</v>
      </c>
      <c r="F24" s="1270">
        <v>420490</v>
      </c>
      <c r="G24" s="1269">
        <v>156890</v>
      </c>
      <c r="H24" s="1269">
        <v>0</v>
      </c>
      <c r="I24" s="1269">
        <v>577380</v>
      </c>
    </row>
    <row r="25" spans="1:9" ht="15.95" customHeight="1">
      <c r="A25" s="511">
        <v>1990</v>
      </c>
      <c r="B25" s="1269">
        <v>657155</v>
      </c>
      <c r="C25" s="1269">
        <v>391288</v>
      </c>
      <c r="D25" s="1269">
        <v>0</v>
      </c>
      <c r="E25" s="1269">
        <v>1048443</v>
      </c>
      <c r="F25" s="1270">
        <v>439577</v>
      </c>
      <c r="G25" s="1269">
        <v>258974</v>
      </c>
      <c r="H25" s="1269">
        <v>0</v>
      </c>
      <c r="I25" s="1269">
        <v>698551</v>
      </c>
    </row>
    <row r="26" spans="1:9" ht="15.95" customHeight="1">
      <c r="A26" s="511">
        <v>1991</v>
      </c>
      <c r="B26" s="1269">
        <v>842364</v>
      </c>
      <c r="C26" s="1269">
        <v>491873</v>
      </c>
      <c r="D26" s="1269">
        <v>0</v>
      </c>
      <c r="E26" s="1269">
        <v>1334237</v>
      </c>
      <c r="F26" s="1270">
        <v>605646</v>
      </c>
      <c r="G26" s="1269">
        <v>352128</v>
      </c>
      <c r="H26" s="1269">
        <v>0</v>
      </c>
      <c r="I26" s="1269">
        <v>957774</v>
      </c>
    </row>
    <row r="27" spans="1:9" ht="15.95" customHeight="1">
      <c r="A27" s="511">
        <v>1992</v>
      </c>
      <c r="B27" s="1269">
        <v>1501231</v>
      </c>
      <c r="C27" s="1269">
        <v>1016670</v>
      </c>
      <c r="D27" s="1269">
        <v>0</v>
      </c>
      <c r="E27" s="1269">
        <v>2517901</v>
      </c>
      <c r="F27" s="1270">
        <v>1459814</v>
      </c>
      <c r="G27" s="1269">
        <v>1022701</v>
      </c>
      <c r="H27" s="1269">
        <v>0</v>
      </c>
      <c r="I27" s="1269">
        <v>2482515</v>
      </c>
    </row>
    <row r="28" spans="1:9" ht="15.95" customHeight="1">
      <c r="A28" s="511">
        <v>1993</v>
      </c>
      <c r="B28" s="1269">
        <v>5087311</v>
      </c>
      <c r="C28" s="1269">
        <v>813946</v>
      </c>
      <c r="D28" s="1269">
        <v>0</v>
      </c>
      <c r="E28" s="1269">
        <v>5901257</v>
      </c>
      <c r="F28" s="1270">
        <v>5308876</v>
      </c>
      <c r="G28" s="1269">
        <v>666858</v>
      </c>
      <c r="H28" s="1269">
        <v>0</v>
      </c>
      <c r="I28" s="1269">
        <v>5975734</v>
      </c>
    </row>
    <row r="29" spans="1:9" ht="15.95" customHeight="1">
      <c r="A29" s="511">
        <v>1994</v>
      </c>
      <c r="B29" s="1269">
        <v>13649482</v>
      </c>
      <c r="C29" s="1269">
        <v>1022193</v>
      </c>
      <c r="D29" s="1269">
        <v>0</v>
      </c>
      <c r="E29" s="1269">
        <v>14671675</v>
      </c>
      <c r="F29" s="1270">
        <v>2934948</v>
      </c>
      <c r="G29" s="1269">
        <v>863932</v>
      </c>
      <c r="H29" s="1269">
        <v>0</v>
      </c>
      <c r="I29" s="1269">
        <v>3798880</v>
      </c>
    </row>
    <row r="30" spans="1:9" ht="15.95" customHeight="1">
      <c r="A30" s="511">
        <v>1995</v>
      </c>
      <c r="B30" s="1269">
        <v>13520921</v>
      </c>
      <c r="C30" s="1269">
        <v>1066728</v>
      </c>
      <c r="D30" s="1269">
        <v>0</v>
      </c>
      <c r="E30" s="1269">
        <v>14587649</v>
      </c>
      <c r="F30" s="1270">
        <v>4306009</v>
      </c>
      <c r="G30" s="1269">
        <v>1059051</v>
      </c>
      <c r="H30" s="1269">
        <v>0</v>
      </c>
      <c r="I30" s="1269">
        <v>5365060</v>
      </c>
    </row>
    <row r="31" spans="1:9" ht="15.95" customHeight="1">
      <c r="A31" s="511">
        <v>1996</v>
      </c>
      <c r="B31" s="1269">
        <v>11202468</v>
      </c>
      <c r="C31" s="1269">
        <v>1948095</v>
      </c>
      <c r="D31" s="1269">
        <v>0</v>
      </c>
      <c r="E31" s="1269">
        <v>13150563</v>
      </c>
      <c r="F31" s="1270">
        <v>4533948</v>
      </c>
      <c r="G31" s="1269">
        <v>1382191</v>
      </c>
      <c r="H31" s="1269">
        <v>0</v>
      </c>
      <c r="I31" s="1269">
        <v>5916139</v>
      </c>
    </row>
    <row r="32" spans="1:9" ht="15.95" customHeight="1">
      <c r="A32" s="511">
        <v>1997</v>
      </c>
      <c r="B32" s="1269">
        <v>13405788</v>
      </c>
      <c r="C32" s="1269">
        <v>3113230</v>
      </c>
      <c r="D32" s="1269">
        <v>0</v>
      </c>
      <c r="E32" s="1269">
        <v>16519018</v>
      </c>
      <c r="F32" s="1270">
        <v>4870688</v>
      </c>
      <c r="G32" s="1269">
        <v>1628711</v>
      </c>
      <c r="H32" s="1269">
        <v>0</v>
      </c>
      <c r="I32" s="1269">
        <v>6499399</v>
      </c>
    </row>
    <row r="33" spans="1:9" ht="17.25" customHeight="1">
      <c r="A33" s="511">
        <v>1998</v>
      </c>
      <c r="B33" s="1269">
        <v>14756790</v>
      </c>
      <c r="C33" s="1269">
        <v>3089681</v>
      </c>
      <c r="D33" s="1269">
        <v>0</v>
      </c>
      <c r="E33" s="1269">
        <v>17846471</v>
      </c>
      <c r="F33" s="1270">
        <v>5450007</v>
      </c>
      <c r="G33" s="1269">
        <v>1724274</v>
      </c>
      <c r="H33" s="1269">
        <v>0</v>
      </c>
      <c r="I33" s="1269">
        <v>7174281</v>
      </c>
    </row>
    <row r="34" spans="1:9" ht="17.25" customHeight="1">
      <c r="A34" s="511" t="s">
        <v>1039</v>
      </c>
      <c r="B34" s="1269">
        <v>8996087.5283242259</v>
      </c>
      <c r="C34" s="1269">
        <v>1883542.4716757727</v>
      </c>
      <c r="D34" s="1269">
        <v>0</v>
      </c>
      <c r="E34" s="1269">
        <v>10879629.999999998</v>
      </c>
      <c r="F34" s="1270">
        <v>4499596.8881425196</v>
      </c>
      <c r="G34" s="1269">
        <v>1423583.1118574808</v>
      </c>
      <c r="H34" s="1269">
        <v>0</v>
      </c>
      <c r="I34" s="1269">
        <v>5923180</v>
      </c>
    </row>
    <row r="35" spans="1:9" s="469" customFormat="1" ht="15.95" customHeight="1">
      <c r="A35" s="511">
        <v>2000</v>
      </c>
      <c r="B35" s="1269">
        <v>11615534.671297198</v>
      </c>
      <c r="C35" s="1269">
        <v>2431985.3287028004</v>
      </c>
      <c r="D35" s="1269">
        <v>0</v>
      </c>
      <c r="E35" s="1269">
        <v>14047519.999999998</v>
      </c>
      <c r="F35" s="1270">
        <v>4276515.4315310484</v>
      </c>
      <c r="G35" s="1269">
        <v>1353004.5684689519</v>
      </c>
      <c r="H35" s="1269">
        <v>0</v>
      </c>
      <c r="I35" s="1269">
        <v>5629520</v>
      </c>
    </row>
    <row r="36" spans="1:9" s="469" customFormat="1" ht="15.95" customHeight="1">
      <c r="A36" s="511">
        <v>2001</v>
      </c>
      <c r="B36" s="1269">
        <v>15248142.747829529</v>
      </c>
      <c r="C36" s="1269">
        <v>3192557.252170471</v>
      </c>
      <c r="D36" s="1269">
        <v>0</v>
      </c>
      <c r="E36" s="1269">
        <v>18440700</v>
      </c>
      <c r="F36" s="1270">
        <v>4641911.4018031918</v>
      </c>
      <c r="G36" s="1269">
        <v>1468608.5981968089</v>
      </c>
      <c r="H36" s="1269">
        <v>0</v>
      </c>
      <c r="I36" s="1269">
        <v>6110520.0000000009</v>
      </c>
    </row>
    <row r="37" spans="1:9" s="469" customFormat="1" ht="15.95" customHeight="1">
      <c r="A37" s="511">
        <v>2002</v>
      </c>
      <c r="B37" s="1269">
        <v>18131387.630630165</v>
      </c>
      <c r="C37" s="1269">
        <v>3796232.3693698323</v>
      </c>
      <c r="D37" s="1269">
        <v>0</v>
      </c>
      <c r="E37" s="1269">
        <v>21927619.999999996</v>
      </c>
      <c r="F37" s="1270">
        <v>5955506.1166366357</v>
      </c>
      <c r="G37" s="1269">
        <v>1884203.8833633643</v>
      </c>
      <c r="H37" s="1269">
        <v>0</v>
      </c>
      <c r="I37" s="1269">
        <v>7839710</v>
      </c>
    </row>
    <row r="38" spans="1:9" s="469" customFormat="1" ht="15.95" customHeight="1">
      <c r="A38" s="511">
        <v>2003</v>
      </c>
      <c r="B38" s="1269">
        <v>30435320.046148058</v>
      </c>
      <c r="C38" s="1269">
        <v>6372349.953851941</v>
      </c>
      <c r="D38" s="1269">
        <v>0</v>
      </c>
      <c r="E38" s="1269">
        <v>36807670</v>
      </c>
      <c r="F38" s="1270">
        <v>7152348.8425488221</v>
      </c>
      <c r="G38" s="1269">
        <v>2262861.1574511789</v>
      </c>
      <c r="H38" s="1269">
        <v>0</v>
      </c>
      <c r="I38" s="1269">
        <v>9415210</v>
      </c>
    </row>
    <row r="39" spans="1:9" s="469" customFormat="1" ht="15.95" customHeight="1">
      <c r="A39" s="511">
        <v>2004</v>
      </c>
      <c r="B39" s="1269">
        <v>34258357.296997257</v>
      </c>
      <c r="C39" s="1269">
        <v>7172792.7030027388</v>
      </c>
      <c r="D39" s="1269">
        <v>0</v>
      </c>
      <c r="E39" s="1269">
        <v>41431149.999999993</v>
      </c>
      <c r="F39" s="1270">
        <v>9179741.9265024606</v>
      </c>
      <c r="G39" s="1269">
        <v>2904288.0734975394</v>
      </c>
      <c r="H39" s="1269">
        <v>0</v>
      </c>
      <c r="I39" s="1269">
        <v>12084030</v>
      </c>
    </row>
    <row r="40" spans="1:9" s="469" customFormat="1">
      <c r="A40" s="511">
        <v>2005</v>
      </c>
      <c r="B40" s="1269">
        <v>41631695.546604142</v>
      </c>
      <c r="C40" s="1269">
        <v>8716574.4533958565</v>
      </c>
      <c r="D40" s="1269">
        <v>0</v>
      </c>
      <c r="E40" s="1269">
        <v>50348270</v>
      </c>
      <c r="F40" s="1270">
        <v>9421594.5565555636</v>
      </c>
      <c r="G40" s="1269">
        <v>2980805.4434444373</v>
      </c>
      <c r="H40" s="1269">
        <v>0</v>
      </c>
      <c r="I40" s="1269">
        <v>12402400</v>
      </c>
    </row>
    <row r="41" spans="1:9">
      <c r="A41" s="511">
        <v>2006</v>
      </c>
      <c r="B41" s="1269">
        <v>42880646.399999999</v>
      </c>
      <c r="C41" s="1269">
        <v>8978071.6869977321</v>
      </c>
      <c r="D41" s="1269"/>
      <c r="E41" s="1269">
        <v>51858718.086997733</v>
      </c>
      <c r="F41" s="1270">
        <v>9704242.3932522312</v>
      </c>
      <c r="G41" s="1269">
        <v>3070229.6067477707</v>
      </c>
      <c r="H41" s="1269">
        <v>0</v>
      </c>
      <c r="I41" s="1269">
        <v>12774472.000000002</v>
      </c>
    </row>
    <row r="42" spans="1:9">
      <c r="A42" s="511">
        <v>2007</v>
      </c>
      <c r="B42" s="1269">
        <v>43952662.559999995</v>
      </c>
      <c r="C42" s="1269">
        <v>9202523.4791726749</v>
      </c>
      <c r="D42" s="1269">
        <v>0</v>
      </c>
      <c r="E42" s="1269">
        <v>53155186.039172672</v>
      </c>
      <c r="F42" s="1270">
        <v>9946848.4530835357</v>
      </c>
      <c r="G42" s="1269">
        <v>3146985.3469164646</v>
      </c>
      <c r="H42" s="1269">
        <v>0</v>
      </c>
      <c r="I42" s="1269">
        <v>13093833.800000001</v>
      </c>
    </row>
    <row r="43" spans="1:9">
      <c r="A43" s="511">
        <v>2008</v>
      </c>
      <c r="B43" s="1269">
        <v>44831715.811199993</v>
      </c>
      <c r="C43" s="1269">
        <v>9386573.9487561285</v>
      </c>
      <c r="D43" s="1269">
        <v>0</v>
      </c>
      <c r="E43" s="1269">
        <v>54218289.759956121</v>
      </c>
      <c r="F43" s="1270">
        <v>10145785.422145206</v>
      </c>
      <c r="G43" s="1269">
        <v>3209925.0538547938</v>
      </c>
      <c r="H43" s="1269">
        <v>0</v>
      </c>
      <c r="I43" s="1269">
        <v>13355710.476</v>
      </c>
    </row>
    <row r="44" spans="1:9" ht="18">
      <c r="A44" s="511" t="s">
        <v>1040</v>
      </c>
      <c r="B44" s="1269">
        <v>45638686.695801593</v>
      </c>
      <c r="C44" s="1269">
        <v>9555532.2798337396</v>
      </c>
      <c r="D44" s="1269">
        <v>0</v>
      </c>
      <c r="E44" s="1269">
        <v>55194218.975635335</v>
      </c>
      <c r="F44" s="1270">
        <v>10328409.55974382</v>
      </c>
      <c r="G44" s="1269">
        <v>3267703.7048241803</v>
      </c>
      <c r="H44" s="1269">
        <v>0</v>
      </c>
      <c r="I44" s="1269">
        <v>13596113.264568001</v>
      </c>
    </row>
    <row r="45" spans="1:9" ht="16.5" thickBot="1">
      <c r="A45" s="512" t="s">
        <v>1041</v>
      </c>
      <c r="B45" s="1276">
        <v>46642737.803109229</v>
      </c>
      <c r="C45" s="1277">
        <v>9765753.9899900816</v>
      </c>
      <c r="D45" s="1277">
        <v>0</v>
      </c>
      <c r="E45" s="1277">
        <v>56408491.793099314</v>
      </c>
      <c r="F45" s="1276">
        <v>10555634.570058184</v>
      </c>
      <c r="G45" s="1277">
        <v>3339593.1863303124</v>
      </c>
      <c r="H45" s="1277">
        <v>0</v>
      </c>
      <c r="I45" s="1277">
        <v>13895227.756388497</v>
      </c>
    </row>
    <row r="46" spans="1:9">
      <c r="A46" s="787" t="s">
        <v>1094</v>
      </c>
      <c r="B46" s="1269"/>
      <c r="C46" s="885"/>
      <c r="D46" s="886"/>
      <c r="E46" s="885"/>
      <c r="F46" s="885"/>
      <c r="G46" s="885"/>
      <c r="H46" s="886"/>
      <c r="I46" s="885"/>
    </row>
    <row r="47" spans="1:9">
      <c r="A47" s="887" t="s">
        <v>873</v>
      </c>
      <c r="B47" s="1269"/>
      <c r="C47" s="469"/>
      <c r="D47" s="469"/>
      <c r="E47" s="469"/>
      <c r="F47" s="888"/>
      <c r="G47" s="469"/>
      <c r="H47" s="469"/>
      <c r="I47" s="469"/>
    </row>
    <row r="48" spans="1:9">
      <c r="A48" s="889" t="s">
        <v>1080</v>
      </c>
      <c r="B48" s="1269"/>
      <c r="C48" s="469"/>
      <c r="D48" s="469"/>
      <c r="E48" s="469"/>
      <c r="F48" s="888"/>
      <c r="G48" s="469"/>
      <c r="H48" s="469"/>
      <c r="I48" s="469"/>
    </row>
    <row r="49" spans="1:9">
      <c r="A49" s="887" t="s">
        <v>1081</v>
      </c>
      <c r="B49" s="1269"/>
      <c r="C49" s="887"/>
      <c r="D49" s="887"/>
      <c r="E49" s="887"/>
      <c r="F49" s="888"/>
      <c r="G49" s="469"/>
      <c r="H49" s="469"/>
      <c r="I49" s="469"/>
    </row>
    <row r="50" spans="1:9">
      <c r="A50" s="900" t="s">
        <v>1082</v>
      </c>
      <c r="B50" s="1269"/>
      <c r="C50" s="887"/>
      <c r="D50" s="887"/>
      <c r="E50" s="887"/>
      <c r="F50" s="888"/>
      <c r="G50" s="469"/>
      <c r="H50" s="469"/>
      <c r="I50" s="469"/>
    </row>
    <row r="51" spans="1:9">
      <c r="A51" s="887" t="s">
        <v>1083</v>
      </c>
      <c r="B51" s="1269"/>
      <c r="C51" s="469"/>
      <c r="D51" s="469"/>
      <c r="E51" s="469"/>
      <c r="F51" s="1369"/>
      <c r="G51" s="1369"/>
      <c r="H51" s="469"/>
      <c r="I51" s="469"/>
    </row>
    <row r="52" spans="1:9">
      <c r="A52" s="515"/>
      <c r="B52" s="1269"/>
    </row>
    <row r="53" spans="1:9">
      <c r="B53" s="1269"/>
    </row>
    <row r="54" spans="1:9">
      <c r="B54" s="1269"/>
    </row>
    <row r="55" spans="1:9">
      <c r="B55" s="1269"/>
    </row>
    <row r="56" spans="1:9">
      <c r="B56" s="1269"/>
    </row>
    <row r="57" spans="1:9">
      <c r="B57" s="1269"/>
    </row>
    <row r="58" spans="1:9">
      <c r="B58" s="1269"/>
    </row>
    <row r="59" spans="1:9">
      <c r="B59" s="1269"/>
    </row>
    <row r="60" spans="1:9">
      <c r="B60" s="1269"/>
    </row>
    <row r="61" spans="1:9">
      <c r="B61" s="1269"/>
    </row>
    <row r="62" spans="1:9">
      <c r="B62" s="1269"/>
    </row>
    <row r="63" spans="1:9">
      <c r="B63" s="1269"/>
    </row>
    <row r="64" spans="1:9">
      <c r="B64" s="1269"/>
    </row>
    <row r="65" spans="2:2">
      <c r="B65" s="1269"/>
    </row>
  </sheetData>
  <mergeCells count="3">
    <mergeCell ref="B2:E2"/>
    <mergeCell ref="F2:I2"/>
    <mergeCell ref="F51:G51"/>
  </mergeCells>
  <pageMargins left="1.25" right="0" top="1" bottom="0.66" header="0.49" footer="0.27"/>
  <pageSetup paperSize="9" scale="59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U60"/>
  <sheetViews>
    <sheetView view="pageBreakPreview" zoomScaleNormal="75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/>
  <cols>
    <col min="1" max="1" width="11.28515625" style="516" customWidth="1"/>
    <col min="2" max="2" width="17.7109375" style="87" bestFit="1" customWidth="1"/>
    <col min="3" max="5" width="12.5703125" style="87" bestFit="1" customWidth="1"/>
    <col min="6" max="6" width="12.28515625" style="87" bestFit="1" customWidth="1"/>
    <col min="7" max="8" width="12.5703125" style="87" bestFit="1" customWidth="1"/>
    <col min="9" max="9" width="13.85546875" style="87" bestFit="1" customWidth="1"/>
    <col min="10" max="11" width="12.5703125" style="87" bestFit="1" customWidth="1"/>
    <col min="12" max="12" width="11.42578125" style="87" bestFit="1" customWidth="1"/>
    <col min="13" max="13" width="13.85546875" style="87" bestFit="1" customWidth="1"/>
    <col min="14" max="14" width="10.7109375" style="516" customWidth="1"/>
    <col min="15" max="15" width="15.85546875" style="87" customWidth="1"/>
    <col min="16" max="16" width="13.140625" style="87" customWidth="1"/>
    <col min="17" max="17" width="16.5703125" style="87" customWidth="1"/>
    <col min="18" max="18" width="14.28515625" style="87" customWidth="1"/>
    <col min="19" max="19" width="14.5703125" style="87" customWidth="1"/>
    <col min="20" max="20" width="15" style="87" customWidth="1"/>
    <col min="21" max="21" width="14.140625" style="87" customWidth="1"/>
    <col min="22" max="22" width="14.7109375" style="87" customWidth="1"/>
    <col min="23" max="23" width="13.5703125" style="87" customWidth="1"/>
    <col min="24" max="24" width="15.28515625" style="87" customWidth="1"/>
    <col min="25" max="25" width="16.5703125" style="87" customWidth="1"/>
    <col min="26" max="26" width="10.7109375" style="516" customWidth="1"/>
    <col min="27" max="27" width="13.42578125" style="87" customWidth="1"/>
    <col min="28" max="28" width="11.85546875" style="87" customWidth="1"/>
    <col min="29" max="29" width="12.7109375" style="87" customWidth="1"/>
    <col min="30" max="30" width="13.28515625" style="87" customWidth="1"/>
    <col min="31" max="31" width="11.140625" style="87" customWidth="1"/>
    <col min="32" max="32" width="17.85546875" style="87" customWidth="1"/>
    <col min="33" max="33" width="11.85546875" style="87" customWidth="1"/>
    <col min="34" max="34" width="13.85546875" style="87" customWidth="1"/>
    <col min="35" max="35" width="10.7109375" style="87" customWidth="1"/>
    <col min="36" max="36" width="14" style="87" customWidth="1"/>
    <col min="37" max="37" width="14.42578125" style="87" customWidth="1"/>
    <col min="38" max="38" width="21.42578125" style="517" customWidth="1"/>
    <col min="39" max="39" width="19.28515625" style="87" customWidth="1"/>
    <col min="40" max="40" width="16.7109375" style="87" customWidth="1"/>
    <col min="41" max="41" width="18.28515625" style="87" customWidth="1"/>
    <col min="42" max="42" width="19.28515625" style="87" customWidth="1"/>
    <col min="43" max="43" width="21.7109375" style="87" customWidth="1"/>
    <col min="44" max="44" width="13.85546875" style="87" bestFit="1" customWidth="1"/>
    <col min="45" max="256" width="9.140625" style="87"/>
    <col min="257" max="257" width="11.28515625" style="87" customWidth="1"/>
    <col min="258" max="258" width="17.7109375" style="87" bestFit="1" customWidth="1"/>
    <col min="259" max="261" width="12.5703125" style="87" bestFit="1" customWidth="1"/>
    <col min="262" max="262" width="12.28515625" style="87" bestFit="1" customWidth="1"/>
    <col min="263" max="264" width="12.5703125" style="87" bestFit="1" customWidth="1"/>
    <col min="265" max="265" width="13.85546875" style="87" bestFit="1" customWidth="1"/>
    <col min="266" max="267" width="12.5703125" style="87" bestFit="1" customWidth="1"/>
    <col min="268" max="268" width="11.42578125" style="87" bestFit="1" customWidth="1"/>
    <col min="269" max="269" width="13.85546875" style="87" bestFit="1" customWidth="1"/>
    <col min="270" max="270" width="10.7109375" style="87" customWidth="1"/>
    <col min="271" max="271" width="15.85546875" style="87" customWidth="1"/>
    <col min="272" max="272" width="13.140625" style="87" customWidth="1"/>
    <col min="273" max="273" width="16.5703125" style="87" customWidth="1"/>
    <col min="274" max="274" width="14.28515625" style="87" customWidth="1"/>
    <col min="275" max="275" width="14.5703125" style="87" customWidth="1"/>
    <col min="276" max="276" width="15" style="87" customWidth="1"/>
    <col min="277" max="277" width="14.140625" style="87" customWidth="1"/>
    <col min="278" max="278" width="14.7109375" style="87" customWidth="1"/>
    <col min="279" max="279" width="13.5703125" style="87" customWidth="1"/>
    <col min="280" max="280" width="15.28515625" style="87" customWidth="1"/>
    <col min="281" max="281" width="16.5703125" style="87" customWidth="1"/>
    <col min="282" max="282" width="10.7109375" style="87" customWidth="1"/>
    <col min="283" max="283" width="13.42578125" style="87" customWidth="1"/>
    <col min="284" max="284" width="11.85546875" style="87" customWidth="1"/>
    <col min="285" max="285" width="12.7109375" style="87" customWidth="1"/>
    <col min="286" max="286" width="13.28515625" style="87" customWidth="1"/>
    <col min="287" max="287" width="11.140625" style="87" customWidth="1"/>
    <col min="288" max="288" width="17.85546875" style="87" customWidth="1"/>
    <col min="289" max="289" width="11.85546875" style="87" customWidth="1"/>
    <col min="290" max="290" width="13.85546875" style="87" customWidth="1"/>
    <col min="291" max="291" width="10.7109375" style="87" customWidth="1"/>
    <col min="292" max="292" width="14" style="87" customWidth="1"/>
    <col min="293" max="293" width="14.42578125" style="87" customWidth="1"/>
    <col min="294" max="294" width="21.42578125" style="87" customWidth="1"/>
    <col min="295" max="295" width="19.28515625" style="87" customWidth="1"/>
    <col min="296" max="296" width="16.7109375" style="87" customWidth="1"/>
    <col min="297" max="297" width="18.28515625" style="87" customWidth="1"/>
    <col min="298" max="298" width="19.28515625" style="87" customWidth="1"/>
    <col min="299" max="299" width="21.7109375" style="87" customWidth="1"/>
    <col min="300" max="300" width="13.85546875" style="87" bestFit="1" customWidth="1"/>
    <col min="301" max="512" width="9.140625" style="87"/>
    <col min="513" max="513" width="11.28515625" style="87" customWidth="1"/>
    <col min="514" max="514" width="17.7109375" style="87" bestFit="1" customWidth="1"/>
    <col min="515" max="517" width="12.5703125" style="87" bestFit="1" customWidth="1"/>
    <col min="518" max="518" width="12.28515625" style="87" bestFit="1" customWidth="1"/>
    <col min="519" max="520" width="12.5703125" style="87" bestFit="1" customWidth="1"/>
    <col min="521" max="521" width="13.85546875" style="87" bestFit="1" customWidth="1"/>
    <col min="522" max="523" width="12.5703125" style="87" bestFit="1" customWidth="1"/>
    <col min="524" max="524" width="11.42578125" style="87" bestFit="1" customWidth="1"/>
    <col min="525" max="525" width="13.85546875" style="87" bestFit="1" customWidth="1"/>
    <col min="526" max="526" width="10.7109375" style="87" customWidth="1"/>
    <col min="527" max="527" width="15.85546875" style="87" customWidth="1"/>
    <col min="528" max="528" width="13.140625" style="87" customWidth="1"/>
    <col min="529" max="529" width="16.5703125" style="87" customWidth="1"/>
    <col min="530" max="530" width="14.28515625" style="87" customWidth="1"/>
    <col min="531" max="531" width="14.5703125" style="87" customWidth="1"/>
    <col min="532" max="532" width="15" style="87" customWidth="1"/>
    <col min="533" max="533" width="14.140625" style="87" customWidth="1"/>
    <col min="534" max="534" width="14.7109375" style="87" customWidth="1"/>
    <col min="535" max="535" width="13.5703125" style="87" customWidth="1"/>
    <col min="536" max="536" width="15.28515625" style="87" customWidth="1"/>
    <col min="537" max="537" width="16.5703125" style="87" customWidth="1"/>
    <col min="538" max="538" width="10.7109375" style="87" customWidth="1"/>
    <col min="539" max="539" width="13.42578125" style="87" customWidth="1"/>
    <col min="540" max="540" width="11.85546875" style="87" customWidth="1"/>
    <col min="541" max="541" width="12.7109375" style="87" customWidth="1"/>
    <col min="542" max="542" width="13.28515625" style="87" customWidth="1"/>
    <col min="543" max="543" width="11.140625" style="87" customWidth="1"/>
    <col min="544" max="544" width="17.85546875" style="87" customWidth="1"/>
    <col min="545" max="545" width="11.85546875" style="87" customWidth="1"/>
    <col min="546" max="546" width="13.85546875" style="87" customWidth="1"/>
    <col min="547" max="547" width="10.7109375" style="87" customWidth="1"/>
    <col min="548" max="548" width="14" style="87" customWidth="1"/>
    <col min="549" max="549" width="14.42578125" style="87" customWidth="1"/>
    <col min="550" max="550" width="21.42578125" style="87" customWidth="1"/>
    <col min="551" max="551" width="19.28515625" style="87" customWidth="1"/>
    <col min="552" max="552" width="16.7109375" style="87" customWidth="1"/>
    <col min="553" max="553" width="18.28515625" style="87" customWidth="1"/>
    <col min="554" max="554" width="19.28515625" style="87" customWidth="1"/>
    <col min="555" max="555" width="21.7109375" style="87" customWidth="1"/>
    <col min="556" max="556" width="13.85546875" style="87" bestFit="1" customWidth="1"/>
    <col min="557" max="768" width="9.140625" style="87"/>
    <col min="769" max="769" width="11.28515625" style="87" customWidth="1"/>
    <col min="770" max="770" width="17.7109375" style="87" bestFit="1" customWidth="1"/>
    <col min="771" max="773" width="12.5703125" style="87" bestFit="1" customWidth="1"/>
    <col min="774" max="774" width="12.28515625" style="87" bestFit="1" customWidth="1"/>
    <col min="775" max="776" width="12.5703125" style="87" bestFit="1" customWidth="1"/>
    <col min="777" max="777" width="13.85546875" style="87" bestFit="1" customWidth="1"/>
    <col min="778" max="779" width="12.5703125" style="87" bestFit="1" customWidth="1"/>
    <col min="780" max="780" width="11.42578125" style="87" bestFit="1" customWidth="1"/>
    <col min="781" max="781" width="13.85546875" style="87" bestFit="1" customWidth="1"/>
    <col min="782" max="782" width="10.7109375" style="87" customWidth="1"/>
    <col min="783" max="783" width="15.85546875" style="87" customWidth="1"/>
    <col min="784" max="784" width="13.140625" style="87" customWidth="1"/>
    <col min="785" max="785" width="16.5703125" style="87" customWidth="1"/>
    <col min="786" max="786" width="14.28515625" style="87" customWidth="1"/>
    <col min="787" max="787" width="14.5703125" style="87" customWidth="1"/>
    <col min="788" max="788" width="15" style="87" customWidth="1"/>
    <col min="789" max="789" width="14.140625" style="87" customWidth="1"/>
    <col min="790" max="790" width="14.7109375" style="87" customWidth="1"/>
    <col min="791" max="791" width="13.5703125" style="87" customWidth="1"/>
    <col min="792" max="792" width="15.28515625" style="87" customWidth="1"/>
    <col min="793" max="793" width="16.5703125" style="87" customWidth="1"/>
    <col min="794" max="794" width="10.7109375" style="87" customWidth="1"/>
    <col min="795" max="795" width="13.42578125" style="87" customWidth="1"/>
    <col min="796" max="796" width="11.85546875" style="87" customWidth="1"/>
    <col min="797" max="797" width="12.7109375" style="87" customWidth="1"/>
    <col min="798" max="798" width="13.28515625" style="87" customWidth="1"/>
    <col min="799" max="799" width="11.140625" style="87" customWidth="1"/>
    <col min="800" max="800" width="17.85546875" style="87" customWidth="1"/>
    <col min="801" max="801" width="11.85546875" style="87" customWidth="1"/>
    <col min="802" max="802" width="13.85546875" style="87" customWidth="1"/>
    <col min="803" max="803" width="10.7109375" style="87" customWidth="1"/>
    <col min="804" max="804" width="14" style="87" customWidth="1"/>
    <col min="805" max="805" width="14.42578125" style="87" customWidth="1"/>
    <col min="806" max="806" width="21.42578125" style="87" customWidth="1"/>
    <col min="807" max="807" width="19.28515625" style="87" customWidth="1"/>
    <col min="808" max="808" width="16.7109375" style="87" customWidth="1"/>
    <col min="809" max="809" width="18.28515625" style="87" customWidth="1"/>
    <col min="810" max="810" width="19.28515625" style="87" customWidth="1"/>
    <col min="811" max="811" width="21.7109375" style="87" customWidth="1"/>
    <col min="812" max="812" width="13.85546875" style="87" bestFit="1" customWidth="1"/>
    <col min="813" max="1024" width="9.140625" style="87"/>
    <col min="1025" max="1025" width="11.28515625" style="87" customWidth="1"/>
    <col min="1026" max="1026" width="17.7109375" style="87" bestFit="1" customWidth="1"/>
    <col min="1027" max="1029" width="12.5703125" style="87" bestFit="1" customWidth="1"/>
    <col min="1030" max="1030" width="12.28515625" style="87" bestFit="1" customWidth="1"/>
    <col min="1031" max="1032" width="12.5703125" style="87" bestFit="1" customWidth="1"/>
    <col min="1033" max="1033" width="13.85546875" style="87" bestFit="1" customWidth="1"/>
    <col min="1034" max="1035" width="12.5703125" style="87" bestFit="1" customWidth="1"/>
    <col min="1036" max="1036" width="11.42578125" style="87" bestFit="1" customWidth="1"/>
    <col min="1037" max="1037" width="13.85546875" style="87" bestFit="1" customWidth="1"/>
    <col min="1038" max="1038" width="10.7109375" style="87" customWidth="1"/>
    <col min="1039" max="1039" width="15.85546875" style="87" customWidth="1"/>
    <col min="1040" max="1040" width="13.140625" style="87" customWidth="1"/>
    <col min="1041" max="1041" width="16.5703125" style="87" customWidth="1"/>
    <col min="1042" max="1042" width="14.28515625" style="87" customWidth="1"/>
    <col min="1043" max="1043" width="14.5703125" style="87" customWidth="1"/>
    <col min="1044" max="1044" width="15" style="87" customWidth="1"/>
    <col min="1045" max="1045" width="14.140625" style="87" customWidth="1"/>
    <col min="1046" max="1046" width="14.7109375" style="87" customWidth="1"/>
    <col min="1047" max="1047" width="13.5703125" style="87" customWidth="1"/>
    <col min="1048" max="1048" width="15.28515625" style="87" customWidth="1"/>
    <col min="1049" max="1049" width="16.5703125" style="87" customWidth="1"/>
    <col min="1050" max="1050" width="10.7109375" style="87" customWidth="1"/>
    <col min="1051" max="1051" width="13.42578125" style="87" customWidth="1"/>
    <col min="1052" max="1052" width="11.85546875" style="87" customWidth="1"/>
    <col min="1053" max="1053" width="12.7109375" style="87" customWidth="1"/>
    <col min="1054" max="1054" width="13.28515625" style="87" customWidth="1"/>
    <col min="1055" max="1055" width="11.140625" style="87" customWidth="1"/>
    <col min="1056" max="1056" width="17.85546875" style="87" customWidth="1"/>
    <col min="1057" max="1057" width="11.85546875" style="87" customWidth="1"/>
    <col min="1058" max="1058" width="13.85546875" style="87" customWidth="1"/>
    <col min="1059" max="1059" width="10.7109375" style="87" customWidth="1"/>
    <col min="1060" max="1060" width="14" style="87" customWidth="1"/>
    <col min="1061" max="1061" width="14.42578125" style="87" customWidth="1"/>
    <col min="1062" max="1062" width="21.42578125" style="87" customWidth="1"/>
    <col min="1063" max="1063" width="19.28515625" style="87" customWidth="1"/>
    <col min="1064" max="1064" width="16.7109375" style="87" customWidth="1"/>
    <col min="1065" max="1065" width="18.28515625" style="87" customWidth="1"/>
    <col min="1066" max="1066" width="19.28515625" style="87" customWidth="1"/>
    <col min="1067" max="1067" width="21.7109375" style="87" customWidth="1"/>
    <col min="1068" max="1068" width="13.85546875" style="87" bestFit="1" customWidth="1"/>
    <col min="1069" max="1280" width="9.140625" style="87"/>
    <col min="1281" max="1281" width="11.28515625" style="87" customWidth="1"/>
    <col min="1282" max="1282" width="17.7109375" style="87" bestFit="1" customWidth="1"/>
    <col min="1283" max="1285" width="12.5703125" style="87" bestFit="1" customWidth="1"/>
    <col min="1286" max="1286" width="12.28515625" style="87" bestFit="1" customWidth="1"/>
    <col min="1287" max="1288" width="12.5703125" style="87" bestFit="1" customWidth="1"/>
    <col min="1289" max="1289" width="13.85546875" style="87" bestFit="1" customWidth="1"/>
    <col min="1290" max="1291" width="12.5703125" style="87" bestFit="1" customWidth="1"/>
    <col min="1292" max="1292" width="11.42578125" style="87" bestFit="1" customWidth="1"/>
    <col min="1293" max="1293" width="13.85546875" style="87" bestFit="1" customWidth="1"/>
    <col min="1294" max="1294" width="10.7109375" style="87" customWidth="1"/>
    <col min="1295" max="1295" width="15.85546875" style="87" customWidth="1"/>
    <col min="1296" max="1296" width="13.140625" style="87" customWidth="1"/>
    <col min="1297" max="1297" width="16.5703125" style="87" customWidth="1"/>
    <col min="1298" max="1298" width="14.28515625" style="87" customWidth="1"/>
    <col min="1299" max="1299" width="14.5703125" style="87" customWidth="1"/>
    <col min="1300" max="1300" width="15" style="87" customWidth="1"/>
    <col min="1301" max="1301" width="14.140625" style="87" customWidth="1"/>
    <col min="1302" max="1302" width="14.7109375" style="87" customWidth="1"/>
    <col min="1303" max="1303" width="13.5703125" style="87" customWidth="1"/>
    <col min="1304" max="1304" width="15.28515625" style="87" customWidth="1"/>
    <col min="1305" max="1305" width="16.5703125" style="87" customWidth="1"/>
    <col min="1306" max="1306" width="10.7109375" style="87" customWidth="1"/>
    <col min="1307" max="1307" width="13.42578125" style="87" customWidth="1"/>
    <col min="1308" max="1308" width="11.85546875" style="87" customWidth="1"/>
    <col min="1309" max="1309" width="12.7109375" style="87" customWidth="1"/>
    <col min="1310" max="1310" width="13.28515625" style="87" customWidth="1"/>
    <col min="1311" max="1311" width="11.140625" style="87" customWidth="1"/>
    <col min="1312" max="1312" width="17.85546875" style="87" customWidth="1"/>
    <col min="1313" max="1313" width="11.85546875" style="87" customWidth="1"/>
    <col min="1314" max="1314" width="13.85546875" style="87" customWidth="1"/>
    <col min="1315" max="1315" width="10.7109375" style="87" customWidth="1"/>
    <col min="1316" max="1316" width="14" style="87" customWidth="1"/>
    <col min="1317" max="1317" width="14.42578125" style="87" customWidth="1"/>
    <col min="1318" max="1318" width="21.42578125" style="87" customWidth="1"/>
    <col min="1319" max="1319" width="19.28515625" style="87" customWidth="1"/>
    <col min="1320" max="1320" width="16.7109375" style="87" customWidth="1"/>
    <col min="1321" max="1321" width="18.28515625" style="87" customWidth="1"/>
    <col min="1322" max="1322" width="19.28515625" style="87" customWidth="1"/>
    <col min="1323" max="1323" width="21.7109375" style="87" customWidth="1"/>
    <col min="1324" max="1324" width="13.85546875" style="87" bestFit="1" customWidth="1"/>
    <col min="1325" max="1536" width="9.140625" style="87"/>
    <col min="1537" max="1537" width="11.28515625" style="87" customWidth="1"/>
    <col min="1538" max="1538" width="17.7109375" style="87" bestFit="1" customWidth="1"/>
    <col min="1539" max="1541" width="12.5703125" style="87" bestFit="1" customWidth="1"/>
    <col min="1542" max="1542" width="12.28515625" style="87" bestFit="1" customWidth="1"/>
    <col min="1543" max="1544" width="12.5703125" style="87" bestFit="1" customWidth="1"/>
    <col min="1545" max="1545" width="13.85546875" style="87" bestFit="1" customWidth="1"/>
    <col min="1546" max="1547" width="12.5703125" style="87" bestFit="1" customWidth="1"/>
    <col min="1548" max="1548" width="11.42578125" style="87" bestFit="1" customWidth="1"/>
    <col min="1549" max="1549" width="13.85546875" style="87" bestFit="1" customWidth="1"/>
    <col min="1550" max="1550" width="10.7109375" style="87" customWidth="1"/>
    <col min="1551" max="1551" width="15.85546875" style="87" customWidth="1"/>
    <col min="1552" max="1552" width="13.140625" style="87" customWidth="1"/>
    <col min="1553" max="1553" width="16.5703125" style="87" customWidth="1"/>
    <col min="1554" max="1554" width="14.28515625" style="87" customWidth="1"/>
    <col min="1555" max="1555" width="14.5703125" style="87" customWidth="1"/>
    <col min="1556" max="1556" width="15" style="87" customWidth="1"/>
    <col min="1557" max="1557" width="14.140625" style="87" customWidth="1"/>
    <col min="1558" max="1558" width="14.7109375" style="87" customWidth="1"/>
    <col min="1559" max="1559" width="13.5703125" style="87" customWidth="1"/>
    <col min="1560" max="1560" width="15.28515625" style="87" customWidth="1"/>
    <col min="1561" max="1561" width="16.5703125" style="87" customWidth="1"/>
    <col min="1562" max="1562" width="10.7109375" style="87" customWidth="1"/>
    <col min="1563" max="1563" width="13.42578125" style="87" customWidth="1"/>
    <col min="1564" max="1564" width="11.85546875" style="87" customWidth="1"/>
    <col min="1565" max="1565" width="12.7109375" style="87" customWidth="1"/>
    <col min="1566" max="1566" width="13.28515625" style="87" customWidth="1"/>
    <col min="1567" max="1567" width="11.140625" style="87" customWidth="1"/>
    <col min="1568" max="1568" width="17.85546875" style="87" customWidth="1"/>
    <col min="1569" max="1569" width="11.85546875" style="87" customWidth="1"/>
    <col min="1570" max="1570" width="13.85546875" style="87" customWidth="1"/>
    <col min="1571" max="1571" width="10.7109375" style="87" customWidth="1"/>
    <col min="1572" max="1572" width="14" style="87" customWidth="1"/>
    <col min="1573" max="1573" width="14.42578125" style="87" customWidth="1"/>
    <col min="1574" max="1574" width="21.42578125" style="87" customWidth="1"/>
    <col min="1575" max="1575" width="19.28515625" style="87" customWidth="1"/>
    <col min="1576" max="1576" width="16.7109375" style="87" customWidth="1"/>
    <col min="1577" max="1577" width="18.28515625" style="87" customWidth="1"/>
    <col min="1578" max="1578" width="19.28515625" style="87" customWidth="1"/>
    <col min="1579" max="1579" width="21.7109375" style="87" customWidth="1"/>
    <col min="1580" max="1580" width="13.85546875" style="87" bestFit="1" customWidth="1"/>
    <col min="1581" max="1792" width="9.140625" style="87"/>
    <col min="1793" max="1793" width="11.28515625" style="87" customWidth="1"/>
    <col min="1794" max="1794" width="17.7109375" style="87" bestFit="1" customWidth="1"/>
    <col min="1795" max="1797" width="12.5703125" style="87" bestFit="1" customWidth="1"/>
    <col min="1798" max="1798" width="12.28515625" style="87" bestFit="1" customWidth="1"/>
    <col min="1799" max="1800" width="12.5703125" style="87" bestFit="1" customWidth="1"/>
    <col min="1801" max="1801" width="13.85546875" style="87" bestFit="1" customWidth="1"/>
    <col min="1802" max="1803" width="12.5703125" style="87" bestFit="1" customWidth="1"/>
    <col min="1804" max="1804" width="11.42578125" style="87" bestFit="1" customWidth="1"/>
    <col min="1805" max="1805" width="13.85546875" style="87" bestFit="1" customWidth="1"/>
    <col min="1806" max="1806" width="10.7109375" style="87" customWidth="1"/>
    <col min="1807" max="1807" width="15.85546875" style="87" customWidth="1"/>
    <col min="1808" max="1808" width="13.140625" style="87" customWidth="1"/>
    <col min="1809" max="1809" width="16.5703125" style="87" customWidth="1"/>
    <col min="1810" max="1810" width="14.28515625" style="87" customWidth="1"/>
    <col min="1811" max="1811" width="14.5703125" style="87" customWidth="1"/>
    <col min="1812" max="1812" width="15" style="87" customWidth="1"/>
    <col min="1813" max="1813" width="14.140625" style="87" customWidth="1"/>
    <col min="1814" max="1814" width="14.7109375" style="87" customWidth="1"/>
    <col min="1815" max="1815" width="13.5703125" style="87" customWidth="1"/>
    <col min="1816" max="1816" width="15.28515625" style="87" customWidth="1"/>
    <col min="1817" max="1817" width="16.5703125" style="87" customWidth="1"/>
    <col min="1818" max="1818" width="10.7109375" style="87" customWidth="1"/>
    <col min="1819" max="1819" width="13.42578125" style="87" customWidth="1"/>
    <col min="1820" max="1820" width="11.85546875" style="87" customWidth="1"/>
    <col min="1821" max="1821" width="12.7109375" style="87" customWidth="1"/>
    <col min="1822" max="1822" width="13.28515625" style="87" customWidth="1"/>
    <col min="1823" max="1823" width="11.140625" style="87" customWidth="1"/>
    <col min="1824" max="1824" width="17.85546875" style="87" customWidth="1"/>
    <col min="1825" max="1825" width="11.85546875" style="87" customWidth="1"/>
    <col min="1826" max="1826" width="13.85546875" style="87" customWidth="1"/>
    <col min="1827" max="1827" width="10.7109375" style="87" customWidth="1"/>
    <col min="1828" max="1828" width="14" style="87" customWidth="1"/>
    <col min="1829" max="1829" width="14.42578125" style="87" customWidth="1"/>
    <col min="1830" max="1830" width="21.42578125" style="87" customWidth="1"/>
    <col min="1831" max="1831" width="19.28515625" style="87" customWidth="1"/>
    <col min="1832" max="1832" width="16.7109375" style="87" customWidth="1"/>
    <col min="1833" max="1833" width="18.28515625" style="87" customWidth="1"/>
    <col min="1834" max="1834" width="19.28515625" style="87" customWidth="1"/>
    <col min="1835" max="1835" width="21.7109375" style="87" customWidth="1"/>
    <col min="1836" max="1836" width="13.85546875" style="87" bestFit="1" customWidth="1"/>
    <col min="1837" max="2048" width="9.140625" style="87"/>
    <col min="2049" max="2049" width="11.28515625" style="87" customWidth="1"/>
    <col min="2050" max="2050" width="17.7109375" style="87" bestFit="1" customWidth="1"/>
    <col min="2051" max="2053" width="12.5703125" style="87" bestFit="1" customWidth="1"/>
    <col min="2054" max="2054" width="12.28515625" style="87" bestFit="1" customWidth="1"/>
    <col min="2055" max="2056" width="12.5703125" style="87" bestFit="1" customWidth="1"/>
    <col min="2057" max="2057" width="13.85546875" style="87" bestFit="1" customWidth="1"/>
    <col min="2058" max="2059" width="12.5703125" style="87" bestFit="1" customWidth="1"/>
    <col min="2060" max="2060" width="11.42578125" style="87" bestFit="1" customWidth="1"/>
    <col min="2061" max="2061" width="13.85546875" style="87" bestFit="1" customWidth="1"/>
    <col min="2062" max="2062" width="10.7109375" style="87" customWidth="1"/>
    <col min="2063" max="2063" width="15.85546875" style="87" customWidth="1"/>
    <col min="2064" max="2064" width="13.140625" style="87" customWidth="1"/>
    <col min="2065" max="2065" width="16.5703125" style="87" customWidth="1"/>
    <col min="2066" max="2066" width="14.28515625" style="87" customWidth="1"/>
    <col min="2067" max="2067" width="14.5703125" style="87" customWidth="1"/>
    <col min="2068" max="2068" width="15" style="87" customWidth="1"/>
    <col min="2069" max="2069" width="14.140625" style="87" customWidth="1"/>
    <col min="2070" max="2070" width="14.7109375" style="87" customWidth="1"/>
    <col min="2071" max="2071" width="13.5703125" style="87" customWidth="1"/>
    <col min="2072" max="2072" width="15.28515625" style="87" customWidth="1"/>
    <col min="2073" max="2073" width="16.5703125" style="87" customWidth="1"/>
    <col min="2074" max="2074" width="10.7109375" style="87" customWidth="1"/>
    <col min="2075" max="2075" width="13.42578125" style="87" customWidth="1"/>
    <col min="2076" max="2076" width="11.85546875" style="87" customWidth="1"/>
    <col min="2077" max="2077" width="12.7109375" style="87" customWidth="1"/>
    <col min="2078" max="2078" width="13.28515625" style="87" customWidth="1"/>
    <col min="2079" max="2079" width="11.140625" style="87" customWidth="1"/>
    <col min="2080" max="2080" width="17.85546875" style="87" customWidth="1"/>
    <col min="2081" max="2081" width="11.85546875" style="87" customWidth="1"/>
    <col min="2082" max="2082" width="13.85546875" style="87" customWidth="1"/>
    <col min="2083" max="2083" width="10.7109375" style="87" customWidth="1"/>
    <col min="2084" max="2084" width="14" style="87" customWidth="1"/>
    <col min="2085" max="2085" width="14.42578125" style="87" customWidth="1"/>
    <col min="2086" max="2086" width="21.42578125" style="87" customWidth="1"/>
    <col min="2087" max="2087" width="19.28515625" style="87" customWidth="1"/>
    <col min="2088" max="2088" width="16.7109375" style="87" customWidth="1"/>
    <col min="2089" max="2089" width="18.28515625" style="87" customWidth="1"/>
    <col min="2090" max="2090" width="19.28515625" style="87" customWidth="1"/>
    <col min="2091" max="2091" width="21.7109375" style="87" customWidth="1"/>
    <col min="2092" max="2092" width="13.85546875" style="87" bestFit="1" customWidth="1"/>
    <col min="2093" max="2304" width="9.140625" style="87"/>
    <col min="2305" max="2305" width="11.28515625" style="87" customWidth="1"/>
    <col min="2306" max="2306" width="17.7109375" style="87" bestFit="1" customWidth="1"/>
    <col min="2307" max="2309" width="12.5703125" style="87" bestFit="1" customWidth="1"/>
    <col min="2310" max="2310" width="12.28515625" style="87" bestFit="1" customWidth="1"/>
    <col min="2311" max="2312" width="12.5703125" style="87" bestFit="1" customWidth="1"/>
    <col min="2313" max="2313" width="13.85546875" style="87" bestFit="1" customWidth="1"/>
    <col min="2314" max="2315" width="12.5703125" style="87" bestFit="1" customWidth="1"/>
    <col min="2316" max="2316" width="11.42578125" style="87" bestFit="1" customWidth="1"/>
    <col min="2317" max="2317" width="13.85546875" style="87" bestFit="1" customWidth="1"/>
    <col min="2318" max="2318" width="10.7109375" style="87" customWidth="1"/>
    <col min="2319" max="2319" width="15.85546875" style="87" customWidth="1"/>
    <col min="2320" max="2320" width="13.140625" style="87" customWidth="1"/>
    <col min="2321" max="2321" width="16.5703125" style="87" customWidth="1"/>
    <col min="2322" max="2322" width="14.28515625" style="87" customWidth="1"/>
    <col min="2323" max="2323" width="14.5703125" style="87" customWidth="1"/>
    <col min="2324" max="2324" width="15" style="87" customWidth="1"/>
    <col min="2325" max="2325" width="14.140625" style="87" customWidth="1"/>
    <col min="2326" max="2326" width="14.7109375" style="87" customWidth="1"/>
    <col min="2327" max="2327" width="13.5703125" style="87" customWidth="1"/>
    <col min="2328" max="2328" width="15.28515625" style="87" customWidth="1"/>
    <col min="2329" max="2329" width="16.5703125" style="87" customWidth="1"/>
    <col min="2330" max="2330" width="10.7109375" style="87" customWidth="1"/>
    <col min="2331" max="2331" width="13.42578125" style="87" customWidth="1"/>
    <col min="2332" max="2332" width="11.85546875" style="87" customWidth="1"/>
    <col min="2333" max="2333" width="12.7109375" style="87" customWidth="1"/>
    <col min="2334" max="2334" width="13.28515625" style="87" customWidth="1"/>
    <col min="2335" max="2335" width="11.140625" style="87" customWidth="1"/>
    <col min="2336" max="2336" width="17.85546875" style="87" customWidth="1"/>
    <col min="2337" max="2337" width="11.85546875" style="87" customWidth="1"/>
    <col min="2338" max="2338" width="13.85546875" style="87" customWidth="1"/>
    <col min="2339" max="2339" width="10.7109375" style="87" customWidth="1"/>
    <col min="2340" max="2340" width="14" style="87" customWidth="1"/>
    <col min="2341" max="2341" width="14.42578125" style="87" customWidth="1"/>
    <col min="2342" max="2342" width="21.42578125" style="87" customWidth="1"/>
    <col min="2343" max="2343" width="19.28515625" style="87" customWidth="1"/>
    <col min="2344" max="2344" width="16.7109375" style="87" customWidth="1"/>
    <col min="2345" max="2345" width="18.28515625" style="87" customWidth="1"/>
    <col min="2346" max="2346" width="19.28515625" style="87" customWidth="1"/>
    <col min="2347" max="2347" width="21.7109375" style="87" customWidth="1"/>
    <col min="2348" max="2348" width="13.85546875" style="87" bestFit="1" customWidth="1"/>
    <col min="2349" max="2560" width="9.140625" style="87"/>
    <col min="2561" max="2561" width="11.28515625" style="87" customWidth="1"/>
    <col min="2562" max="2562" width="17.7109375" style="87" bestFit="1" customWidth="1"/>
    <col min="2563" max="2565" width="12.5703125" style="87" bestFit="1" customWidth="1"/>
    <col min="2566" max="2566" width="12.28515625" style="87" bestFit="1" customWidth="1"/>
    <col min="2567" max="2568" width="12.5703125" style="87" bestFit="1" customWidth="1"/>
    <col min="2569" max="2569" width="13.85546875" style="87" bestFit="1" customWidth="1"/>
    <col min="2570" max="2571" width="12.5703125" style="87" bestFit="1" customWidth="1"/>
    <col min="2572" max="2572" width="11.42578125" style="87" bestFit="1" customWidth="1"/>
    <col min="2573" max="2573" width="13.85546875" style="87" bestFit="1" customWidth="1"/>
    <col min="2574" max="2574" width="10.7109375" style="87" customWidth="1"/>
    <col min="2575" max="2575" width="15.85546875" style="87" customWidth="1"/>
    <col min="2576" max="2576" width="13.140625" style="87" customWidth="1"/>
    <col min="2577" max="2577" width="16.5703125" style="87" customWidth="1"/>
    <col min="2578" max="2578" width="14.28515625" style="87" customWidth="1"/>
    <col min="2579" max="2579" width="14.5703125" style="87" customWidth="1"/>
    <col min="2580" max="2580" width="15" style="87" customWidth="1"/>
    <col min="2581" max="2581" width="14.140625" style="87" customWidth="1"/>
    <col min="2582" max="2582" width="14.7109375" style="87" customWidth="1"/>
    <col min="2583" max="2583" width="13.5703125" style="87" customWidth="1"/>
    <col min="2584" max="2584" width="15.28515625" style="87" customWidth="1"/>
    <col min="2585" max="2585" width="16.5703125" style="87" customWidth="1"/>
    <col min="2586" max="2586" width="10.7109375" style="87" customWidth="1"/>
    <col min="2587" max="2587" width="13.42578125" style="87" customWidth="1"/>
    <col min="2588" max="2588" width="11.85546875" style="87" customWidth="1"/>
    <col min="2589" max="2589" width="12.7109375" style="87" customWidth="1"/>
    <col min="2590" max="2590" width="13.28515625" style="87" customWidth="1"/>
    <col min="2591" max="2591" width="11.140625" style="87" customWidth="1"/>
    <col min="2592" max="2592" width="17.85546875" style="87" customWidth="1"/>
    <col min="2593" max="2593" width="11.85546875" style="87" customWidth="1"/>
    <col min="2594" max="2594" width="13.85546875" style="87" customWidth="1"/>
    <col min="2595" max="2595" width="10.7109375" style="87" customWidth="1"/>
    <col min="2596" max="2596" width="14" style="87" customWidth="1"/>
    <col min="2597" max="2597" width="14.42578125" style="87" customWidth="1"/>
    <col min="2598" max="2598" width="21.42578125" style="87" customWidth="1"/>
    <col min="2599" max="2599" width="19.28515625" style="87" customWidth="1"/>
    <col min="2600" max="2600" width="16.7109375" style="87" customWidth="1"/>
    <col min="2601" max="2601" width="18.28515625" style="87" customWidth="1"/>
    <col min="2602" max="2602" width="19.28515625" style="87" customWidth="1"/>
    <col min="2603" max="2603" width="21.7109375" style="87" customWidth="1"/>
    <col min="2604" max="2604" width="13.85546875" style="87" bestFit="1" customWidth="1"/>
    <col min="2605" max="2816" width="9.140625" style="87"/>
    <col min="2817" max="2817" width="11.28515625" style="87" customWidth="1"/>
    <col min="2818" max="2818" width="17.7109375" style="87" bestFit="1" customWidth="1"/>
    <col min="2819" max="2821" width="12.5703125" style="87" bestFit="1" customWidth="1"/>
    <col min="2822" max="2822" width="12.28515625" style="87" bestFit="1" customWidth="1"/>
    <col min="2823" max="2824" width="12.5703125" style="87" bestFit="1" customWidth="1"/>
    <col min="2825" max="2825" width="13.85546875" style="87" bestFit="1" customWidth="1"/>
    <col min="2826" max="2827" width="12.5703125" style="87" bestFit="1" customWidth="1"/>
    <col min="2828" max="2828" width="11.42578125" style="87" bestFit="1" customWidth="1"/>
    <col min="2829" max="2829" width="13.85546875" style="87" bestFit="1" customWidth="1"/>
    <col min="2830" max="2830" width="10.7109375" style="87" customWidth="1"/>
    <col min="2831" max="2831" width="15.85546875" style="87" customWidth="1"/>
    <col min="2832" max="2832" width="13.140625" style="87" customWidth="1"/>
    <col min="2833" max="2833" width="16.5703125" style="87" customWidth="1"/>
    <col min="2834" max="2834" width="14.28515625" style="87" customWidth="1"/>
    <col min="2835" max="2835" width="14.5703125" style="87" customWidth="1"/>
    <col min="2836" max="2836" width="15" style="87" customWidth="1"/>
    <col min="2837" max="2837" width="14.140625" style="87" customWidth="1"/>
    <col min="2838" max="2838" width="14.7109375" style="87" customWidth="1"/>
    <col min="2839" max="2839" width="13.5703125" style="87" customWidth="1"/>
    <col min="2840" max="2840" width="15.28515625" style="87" customWidth="1"/>
    <col min="2841" max="2841" width="16.5703125" style="87" customWidth="1"/>
    <col min="2842" max="2842" width="10.7109375" style="87" customWidth="1"/>
    <col min="2843" max="2843" width="13.42578125" style="87" customWidth="1"/>
    <col min="2844" max="2844" width="11.85546875" style="87" customWidth="1"/>
    <col min="2845" max="2845" width="12.7109375" style="87" customWidth="1"/>
    <col min="2846" max="2846" width="13.28515625" style="87" customWidth="1"/>
    <col min="2847" max="2847" width="11.140625" style="87" customWidth="1"/>
    <col min="2848" max="2848" width="17.85546875" style="87" customWidth="1"/>
    <col min="2849" max="2849" width="11.85546875" style="87" customWidth="1"/>
    <col min="2850" max="2850" width="13.85546875" style="87" customWidth="1"/>
    <col min="2851" max="2851" width="10.7109375" style="87" customWidth="1"/>
    <col min="2852" max="2852" width="14" style="87" customWidth="1"/>
    <col min="2853" max="2853" width="14.42578125" style="87" customWidth="1"/>
    <col min="2854" max="2854" width="21.42578125" style="87" customWidth="1"/>
    <col min="2855" max="2855" width="19.28515625" style="87" customWidth="1"/>
    <col min="2856" max="2856" width="16.7109375" style="87" customWidth="1"/>
    <col min="2857" max="2857" width="18.28515625" style="87" customWidth="1"/>
    <col min="2858" max="2858" width="19.28515625" style="87" customWidth="1"/>
    <col min="2859" max="2859" width="21.7109375" style="87" customWidth="1"/>
    <col min="2860" max="2860" width="13.85546875" style="87" bestFit="1" customWidth="1"/>
    <col min="2861" max="3072" width="9.140625" style="87"/>
    <col min="3073" max="3073" width="11.28515625" style="87" customWidth="1"/>
    <col min="3074" max="3074" width="17.7109375" style="87" bestFit="1" customWidth="1"/>
    <col min="3075" max="3077" width="12.5703125" style="87" bestFit="1" customWidth="1"/>
    <col min="3078" max="3078" width="12.28515625" style="87" bestFit="1" customWidth="1"/>
    <col min="3079" max="3080" width="12.5703125" style="87" bestFit="1" customWidth="1"/>
    <col min="3081" max="3081" width="13.85546875" style="87" bestFit="1" customWidth="1"/>
    <col min="3082" max="3083" width="12.5703125" style="87" bestFit="1" customWidth="1"/>
    <col min="3084" max="3084" width="11.42578125" style="87" bestFit="1" customWidth="1"/>
    <col min="3085" max="3085" width="13.85546875" style="87" bestFit="1" customWidth="1"/>
    <col min="3086" max="3086" width="10.7109375" style="87" customWidth="1"/>
    <col min="3087" max="3087" width="15.85546875" style="87" customWidth="1"/>
    <col min="3088" max="3088" width="13.140625" style="87" customWidth="1"/>
    <col min="3089" max="3089" width="16.5703125" style="87" customWidth="1"/>
    <col min="3090" max="3090" width="14.28515625" style="87" customWidth="1"/>
    <col min="3091" max="3091" width="14.5703125" style="87" customWidth="1"/>
    <col min="3092" max="3092" width="15" style="87" customWidth="1"/>
    <col min="3093" max="3093" width="14.140625" style="87" customWidth="1"/>
    <col min="3094" max="3094" width="14.7109375" style="87" customWidth="1"/>
    <col min="3095" max="3095" width="13.5703125" style="87" customWidth="1"/>
    <col min="3096" max="3096" width="15.28515625" style="87" customWidth="1"/>
    <col min="3097" max="3097" width="16.5703125" style="87" customWidth="1"/>
    <col min="3098" max="3098" width="10.7109375" style="87" customWidth="1"/>
    <col min="3099" max="3099" width="13.42578125" style="87" customWidth="1"/>
    <col min="3100" max="3100" width="11.85546875" style="87" customWidth="1"/>
    <col min="3101" max="3101" width="12.7109375" style="87" customWidth="1"/>
    <col min="3102" max="3102" width="13.28515625" style="87" customWidth="1"/>
    <col min="3103" max="3103" width="11.140625" style="87" customWidth="1"/>
    <col min="3104" max="3104" width="17.85546875" style="87" customWidth="1"/>
    <col min="3105" max="3105" width="11.85546875" style="87" customWidth="1"/>
    <col min="3106" max="3106" width="13.85546875" style="87" customWidth="1"/>
    <col min="3107" max="3107" width="10.7109375" style="87" customWidth="1"/>
    <col min="3108" max="3108" width="14" style="87" customWidth="1"/>
    <col min="3109" max="3109" width="14.42578125" style="87" customWidth="1"/>
    <col min="3110" max="3110" width="21.42578125" style="87" customWidth="1"/>
    <col min="3111" max="3111" width="19.28515625" style="87" customWidth="1"/>
    <col min="3112" max="3112" width="16.7109375" style="87" customWidth="1"/>
    <col min="3113" max="3113" width="18.28515625" style="87" customWidth="1"/>
    <col min="3114" max="3114" width="19.28515625" style="87" customWidth="1"/>
    <col min="3115" max="3115" width="21.7109375" style="87" customWidth="1"/>
    <col min="3116" max="3116" width="13.85546875" style="87" bestFit="1" customWidth="1"/>
    <col min="3117" max="3328" width="9.140625" style="87"/>
    <col min="3329" max="3329" width="11.28515625" style="87" customWidth="1"/>
    <col min="3330" max="3330" width="17.7109375" style="87" bestFit="1" customWidth="1"/>
    <col min="3331" max="3333" width="12.5703125" style="87" bestFit="1" customWidth="1"/>
    <col min="3334" max="3334" width="12.28515625" style="87" bestFit="1" customWidth="1"/>
    <col min="3335" max="3336" width="12.5703125" style="87" bestFit="1" customWidth="1"/>
    <col min="3337" max="3337" width="13.85546875" style="87" bestFit="1" customWidth="1"/>
    <col min="3338" max="3339" width="12.5703125" style="87" bestFit="1" customWidth="1"/>
    <col min="3340" max="3340" width="11.42578125" style="87" bestFit="1" customWidth="1"/>
    <col min="3341" max="3341" width="13.85546875" style="87" bestFit="1" customWidth="1"/>
    <col min="3342" max="3342" width="10.7109375" style="87" customWidth="1"/>
    <col min="3343" max="3343" width="15.85546875" style="87" customWidth="1"/>
    <col min="3344" max="3344" width="13.140625" style="87" customWidth="1"/>
    <col min="3345" max="3345" width="16.5703125" style="87" customWidth="1"/>
    <col min="3346" max="3346" width="14.28515625" style="87" customWidth="1"/>
    <col min="3347" max="3347" width="14.5703125" style="87" customWidth="1"/>
    <col min="3348" max="3348" width="15" style="87" customWidth="1"/>
    <col min="3349" max="3349" width="14.140625" style="87" customWidth="1"/>
    <col min="3350" max="3350" width="14.7109375" style="87" customWidth="1"/>
    <col min="3351" max="3351" width="13.5703125" style="87" customWidth="1"/>
    <col min="3352" max="3352" width="15.28515625" style="87" customWidth="1"/>
    <col min="3353" max="3353" width="16.5703125" style="87" customWidth="1"/>
    <col min="3354" max="3354" width="10.7109375" style="87" customWidth="1"/>
    <col min="3355" max="3355" width="13.42578125" style="87" customWidth="1"/>
    <col min="3356" max="3356" width="11.85546875" style="87" customWidth="1"/>
    <col min="3357" max="3357" width="12.7109375" style="87" customWidth="1"/>
    <col min="3358" max="3358" width="13.28515625" style="87" customWidth="1"/>
    <col min="3359" max="3359" width="11.140625" style="87" customWidth="1"/>
    <col min="3360" max="3360" width="17.85546875" style="87" customWidth="1"/>
    <col min="3361" max="3361" width="11.85546875" style="87" customWidth="1"/>
    <col min="3362" max="3362" width="13.85546875" style="87" customWidth="1"/>
    <col min="3363" max="3363" width="10.7109375" style="87" customWidth="1"/>
    <col min="3364" max="3364" width="14" style="87" customWidth="1"/>
    <col min="3365" max="3365" width="14.42578125" style="87" customWidth="1"/>
    <col min="3366" max="3366" width="21.42578125" style="87" customWidth="1"/>
    <col min="3367" max="3367" width="19.28515625" style="87" customWidth="1"/>
    <col min="3368" max="3368" width="16.7109375" style="87" customWidth="1"/>
    <col min="3369" max="3369" width="18.28515625" style="87" customWidth="1"/>
    <col min="3370" max="3370" width="19.28515625" style="87" customWidth="1"/>
    <col min="3371" max="3371" width="21.7109375" style="87" customWidth="1"/>
    <col min="3372" max="3372" width="13.85546875" style="87" bestFit="1" customWidth="1"/>
    <col min="3373" max="3584" width="9.140625" style="87"/>
    <col min="3585" max="3585" width="11.28515625" style="87" customWidth="1"/>
    <col min="3586" max="3586" width="17.7109375" style="87" bestFit="1" customWidth="1"/>
    <col min="3587" max="3589" width="12.5703125" style="87" bestFit="1" customWidth="1"/>
    <col min="3590" max="3590" width="12.28515625" style="87" bestFit="1" customWidth="1"/>
    <col min="3591" max="3592" width="12.5703125" style="87" bestFit="1" customWidth="1"/>
    <col min="3593" max="3593" width="13.85546875" style="87" bestFit="1" customWidth="1"/>
    <col min="3594" max="3595" width="12.5703125" style="87" bestFit="1" customWidth="1"/>
    <col min="3596" max="3596" width="11.42578125" style="87" bestFit="1" customWidth="1"/>
    <col min="3597" max="3597" width="13.85546875" style="87" bestFit="1" customWidth="1"/>
    <col min="3598" max="3598" width="10.7109375" style="87" customWidth="1"/>
    <col min="3599" max="3599" width="15.85546875" style="87" customWidth="1"/>
    <col min="3600" max="3600" width="13.140625" style="87" customWidth="1"/>
    <col min="3601" max="3601" width="16.5703125" style="87" customWidth="1"/>
    <col min="3602" max="3602" width="14.28515625" style="87" customWidth="1"/>
    <col min="3603" max="3603" width="14.5703125" style="87" customWidth="1"/>
    <col min="3604" max="3604" width="15" style="87" customWidth="1"/>
    <col min="3605" max="3605" width="14.140625" style="87" customWidth="1"/>
    <col min="3606" max="3606" width="14.7109375" style="87" customWidth="1"/>
    <col min="3607" max="3607" width="13.5703125" style="87" customWidth="1"/>
    <col min="3608" max="3608" width="15.28515625" style="87" customWidth="1"/>
    <col min="3609" max="3609" width="16.5703125" style="87" customWidth="1"/>
    <col min="3610" max="3610" width="10.7109375" style="87" customWidth="1"/>
    <col min="3611" max="3611" width="13.42578125" style="87" customWidth="1"/>
    <col min="3612" max="3612" width="11.85546875" style="87" customWidth="1"/>
    <col min="3613" max="3613" width="12.7109375" style="87" customWidth="1"/>
    <col min="3614" max="3614" width="13.28515625" style="87" customWidth="1"/>
    <col min="3615" max="3615" width="11.140625" style="87" customWidth="1"/>
    <col min="3616" max="3616" width="17.85546875" style="87" customWidth="1"/>
    <col min="3617" max="3617" width="11.85546875" style="87" customWidth="1"/>
    <col min="3618" max="3618" width="13.85546875" style="87" customWidth="1"/>
    <col min="3619" max="3619" width="10.7109375" style="87" customWidth="1"/>
    <col min="3620" max="3620" width="14" style="87" customWidth="1"/>
    <col min="3621" max="3621" width="14.42578125" style="87" customWidth="1"/>
    <col min="3622" max="3622" width="21.42578125" style="87" customWidth="1"/>
    <col min="3623" max="3623" width="19.28515625" style="87" customWidth="1"/>
    <col min="3624" max="3624" width="16.7109375" style="87" customWidth="1"/>
    <col min="3625" max="3625" width="18.28515625" style="87" customWidth="1"/>
    <col min="3626" max="3626" width="19.28515625" style="87" customWidth="1"/>
    <col min="3627" max="3627" width="21.7109375" style="87" customWidth="1"/>
    <col min="3628" max="3628" width="13.85546875" style="87" bestFit="1" customWidth="1"/>
    <col min="3629" max="3840" width="9.140625" style="87"/>
    <col min="3841" max="3841" width="11.28515625" style="87" customWidth="1"/>
    <col min="3842" max="3842" width="17.7109375" style="87" bestFit="1" customWidth="1"/>
    <col min="3843" max="3845" width="12.5703125" style="87" bestFit="1" customWidth="1"/>
    <col min="3846" max="3846" width="12.28515625" style="87" bestFit="1" customWidth="1"/>
    <col min="3847" max="3848" width="12.5703125" style="87" bestFit="1" customWidth="1"/>
    <col min="3849" max="3849" width="13.85546875" style="87" bestFit="1" customWidth="1"/>
    <col min="3850" max="3851" width="12.5703125" style="87" bestFit="1" customWidth="1"/>
    <col min="3852" max="3852" width="11.42578125" style="87" bestFit="1" customWidth="1"/>
    <col min="3853" max="3853" width="13.85546875" style="87" bestFit="1" customWidth="1"/>
    <col min="3854" max="3854" width="10.7109375" style="87" customWidth="1"/>
    <col min="3855" max="3855" width="15.85546875" style="87" customWidth="1"/>
    <col min="3856" max="3856" width="13.140625" style="87" customWidth="1"/>
    <col min="3857" max="3857" width="16.5703125" style="87" customWidth="1"/>
    <col min="3858" max="3858" width="14.28515625" style="87" customWidth="1"/>
    <col min="3859" max="3859" width="14.5703125" style="87" customWidth="1"/>
    <col min="3860" max="3860" width="15" style="87" customWidth="1"/>
    <col min="3861" max="3861" width="14.140625" style="87" customWidth="1"/>
    <col min="3862" max="3862" width="14.7109375" style="87" customWidth="1"/>
    <col min="3863" max="3863" width="13.5703125" style="87" customWidth="1"/>
    <col min="3864" max="3864" width="15.28515625" style="87" customWidth="1"/>
    <col min="3865" max="3865" width="16.5703125" style="87" customWidth="1"/>
    <col min="3866" max="3866" width="10.7109375" style="87" customWidth="1"/>
    <col min="3867" max="3867" width="13.42578125" style="87" customWidth="1"/>
    <col min="3868" max="3868" width="11.85546875" style="87" customWidth="1"/>
    <col min="3869" max="3869" width="12.7109375" style="87" customWidth="1"/>
    <col min="3870" max="3870" width="13.28515625" style="87" customWidth="1"/>
    <col min="3871" max="3871" width="11.140625" style="87" customWidth="1"/>
    <col min="3872" max="3872" width="17.85546875" style="87" customWidth="1"/>
    <col min="3873" max="3873" width="11.85546875" style="87" customWidth="1"/>
    <col min="3874" max="3874" width="13.85546875" style="87" customWidth="1"/>
    <col min="3875" max="3875" width="10.7109375" style="87" customWidth="1"/>
    <col min="3876" max="3876" width="14" style="87" customWidth="1"/>
    <col min="3877" max="3877" width="14.42578125" style="87" customWidth="1"/>
    <col min="3878" max="3878" width="21.42578125" style="87" customWidth="1"/>
    <col min="3879" max="3879" width="19.28515625" style="87" customWidth="1"/>
    <col min="3880" max="3880" width="16.7109375" style="87" customWidth="1"/>
    <col min="3881" max="3881" width="18.28515625" style="87" customWidth="1"/>
    <col min="3882" max="3882" width="19.28515625" style="87" customWidth="1"/>
    <col min="3883" max="3883" width="21.7109375" style="87" customWidth="1"/>
    <col min="3884" max="3884" width="13.85546875" style="87" bestFit="1" customWidth="1"/>
    <col min="3885" max="4096" width="9.140625" style="87"/>
    <col min="4097" max="4097" width="11.28515625" style="87" customWidth="1"/>
    <col min="4098" max="4098" width="17.7109375" style="87" bestFit="1" customWidth="1"/>
    <col min="4099" max="4101" width="12.5703125" style="87" bestFit="1" customWidth="1"/>
    <col min="4102" max="4102" width="12.28515625" style="87" bestFit="1" customWidth="1"/>
    <col min="4103" max="4104" width="12.5703125" style="87" bestFit="1" customWidth="1"/>
    <col min="4105" max="4105" width="13.85546875" style="87" bestFit="1" customWidth="1"/>
    <col min="4106" max="4107" width="12.5703125" style="87" bestFit="1" customWidth="1"/>
    <col min="4108" max="4108" width="11.42578125" style="87" bestFit="1" customWidth="1"/>
    <col min="4109" max="4109" width="13.85546875" style="87" bestFit="1" customWidth="1"/>
    <col min="4110" max="4110" width="10.7109375" style="87" customWidth="1"/>
    <col min="4111" max="4111" width="15.85546875" style="87" customWidth="1"/>
    <col min="4112" max="4112" width="13.140625" style="87" customWidth="1"/>
    <col min="4113" max="4113" width="16.5703125" style="87" customWidth="1"/>
    <col min="4114" max="4114" width="14.28515625" style="87" customWidth="1"/>
    <col min="4115" max="4115" width="14.5703125" style="87" customWidth="1"/>
    <col min="4116" max="4116" width="15" style="87" customWidth="1"/>
    <col min="4117" max="4117" width="14.140625" style="87" customWidth="1"/>
    <col min="4118" max="4118" width="14.7109375" style="87" customWidth="1"/>
    <col min="4119" max="4119" width="13.5703125" style="87" customWidth="1"/>
    <col min="4120" max="4120" width="15.28515625" style="87" customWidth="1"/>
    <col min="4121" max="4121" width="16.5703125" style="87" customWidth="1"/>
    <col min="4122" max="4122" width="10.7109375" style="87" customWidth="1"/>
    <col min="4123" max="4123" width="13.42578125" style="87" customWidth="1"/>
    <col min="4124" max="4124" width="11.85546875" style="87" customWidth="1"/>
    <col min="4125" max="4125" width="12.7109375" style="87" customWidth="1"/>
    <col min="4126" max="4126" width="13.28515625" style="87" customWidth="1"/>
    <col min="4127" max="4127" width="11.140625" style="87" customWidth="1"/>
    <col min="4128" max="4128" width="17.85546875" style="87" customWidth="1"/>
    <col min="4129" max="4129" width="11.85546875" style="87" customWidth="1"/>
    <col min="4130" max="4130" width="13.85546875" style="87" customWidth="1"/>
    <col min="4131" max="4131" width="10.7109375" style="87" customWidth="1"/>
    <col min="4132" max="4132" width="14" style="87" customWidth="1"/>
    <col min="4133" max="4133" width="14.42578125" style="87" customWidth="1"/>
    <col min="4134" max="4134" width="21.42578125" style="87" customWidth="1"/>
    <col min="4135" max="4135" width="19.28515625" style="87" customWidth="1"/>
    <col min="4136" max="4136" width="16.7109375" style="87" customWidth="1"/>
    <col min="4137" max="4137" width="18.28515625" style="87" customWidth="1"/>
    <col min="4138" max="4138" width="19.28515625" style="87" customWidth="1"/>
    <col min="4139" max="4139" width="21.7109375" style="87" customWidth="1"/>
    <col min="4140" max="4140" width="13.85546875" style="87" bestFit="1" customWidth="1"/>
    <col min="4141" max="4352" width="9.140625" style="87"/>
    <col min="4353" max="4353" width="11.28515625" style="87" customWidth="1"/>
    <col min="4354" max="4354" width="17.7109375" style="87" bestFit="1" customWidth="1"/>
    <col min="4355" max="4357" width="12.5703125" style="87" bestFit="1" customWidth="1"/>
    <col min="4358" max="4358" width="12.28515625" style="87" bestFit="1" customWidth="1"/>
    <col min="4359" max="4360" width="12.5703125" style="87" bestFit="1" customWidth="1"/>
    <col min="4361" max="4361" width="13.85546875" style="87" bestFit="1" customWidth="1"/>
    <col min="4362" max="4363" width="12.5703125" style="87" bestFit="1" customWidth="1"/>
    <col min="4364" max="4364" width="11.42578125" style="87" bestFit="1" customWidth="1"/>
    <col min="4365" max="4365" width="13.85546875" style="87" bestFit="1" customWidth="1"/>
    <col min="4366" max="4366" width="10.7109375" style="87" customWidth="1"/>
    <col min="4367" max="4367" width="15.85546875" style="87" customWidth="1"/>
    <col min="4368" max="4368" width="13.140625" style="87" customWidth="1"/>
    <col min="4369" max="4369" width="16.5703125" style="87" customWidth="1"/>
    <col min="4370" max="4370" width="14.28515625" style="87" customWidth="1"/>
    <col min="4371" max="4371" width="14.5703125" style="87" customWidth="1"/>
    <col min="4372" max="4372" width="15" style="87" customWidth="1"/>
    <col min="4373" max="4373" width="14.140625" style="87" customWidth="1"/>
    <col min="4374" max="4374" width="14.7109375" style="87" customWidth="1"/>
    <col min="4375" max="4375" width="13.5703125" style="87" customWidth="1"/>
    <col min="4376" max="4376" width="15.28515625" style="87" customWidth="1"/>
    <col min="4377" max="4377" width="16.5703125" style="87" customWidth="1"/>
    <col min="4378" max="4378" width="10.7109375" style="87" customWidth="1"/>
    <col min="4379" max="4379" width="13.42578125" style="87" customWidth="1"/>
    <col min="4380" max="4380" width="11.85546875" style="87" customWidth="1"/>
    <col min="4381" max="4381" width="12.7109375" style="87" customWidth="1"/>
    <col min="4382" max="4382" width="13.28515625" style="87" customWidth="1"/>
    <col min="4383" max="4383" width="11.140625" style="87" customWidth="1"/>
    <col min="4384" max="4384" width="17.85546875" style="87" customWidth="1"/>
    <col min="4385" max="4385" width="11.85546875" style="87" customWidth="1"/>
    <col min="4386" max="4386" width="13.85546875" style="87" customWidth="1"/>
    <col min="4387" max="4387" width="10.7109375" style="87" customWidth="1"/>
    <col min="4388" max="4388" width="14" style="87" customWidth="1"/>
    <col min="4389" max="4389" width="14.42578125" style="87" customWidth="1"/>
    <col min="4390" max="4390" width="21.42578125" style="87" customWidth="1"/>
    <col min="4391" max="4391" width="19.28515625" style="87" customWidth="1"/>
    <col min="4392" max="4392" width="16.7109375" style="87" customWidth="1"/>
    <col min="4393" max="4393" width="18.28515625" style="87" customWidth="1"/>
    <col min="4394" max="4394" width="19.28515625" style="87" customWidth="1"/>
    <col min="4395" max="4395" width="21.7109375" style="87" customWidth="1"/>
    <col min="4396" max="4396" width="13.85546875" style="87" bestFit="1" customWidth="1"/>
    <col min="4397" max="4608" width="9.140625" style="87"/>
    <col min="4609" max="4609" width="11.28515625" style="87" customWidth="1"/>
    <col min="4610" max="4610" width="17.7109375" style="87" bestFit="1" customWidth="1"/>
    <col min="4611" max="4613" width="12.5703125" style="87" bestFit="1" customWidth="1"/>
    <col min="4614" max="4614" width="12.28515625" style="87" bestFit="1" customWidth="1"/>
    <col min="4615" max="4616" width="12.5703125" style="87" bestFit="1" customWidth="1"/>
    <col min="4617" max="4617" width="13.85546875" style="87" bestFit="1" customWidth="1"/>
    <col min="4618" max="4619" width="12.5703125" style="87" bestFit="1" customWidth="1"/>
    <col min="4620" max="4620" width="11.42578125" style="87" bestFit="1" customWidth="1"/>
    <col min="4621" max="4621" width="13.85546875" style="87" bestFit="1" customWidth="1"/>
    <col min="4622" max="4622" width="10.7109375" style="87" customWidth="1"/>
    <col min="4623" max="4623" width="15.85546875" style="87" customWidth="1"/>
    <col min="4624" max="4624" width="13.140625" style="87" customWidth="1"/>
    <col min="4625" max="4625" width="16.5703125" style="87" customWidth="1"/>
    <col min="4626" max="4626" width="14.28515625" style="87" customWidth="1"/>
    <col min="4627" max="4627" width="14.5703125" style="87" customWidth="1"/>
    <col min="4628" max="4628" width="15" style="87" customWidth="1"/>
    <col min="4629" max="4629" width="14.140625" style="87" customWidth="1"/>
    <col min="4630" max="4630" width="14.7109375" style="87" customWidth="1"/>
    <col min="4631" max="4631" width="13.5703125" style="87" customWidth="1"/>
    <col min="4632" max="4632" width="15.28515625" style="87" customWidth="1"/>
    <col min="4633" max="4633" width="16.5703125" style="87" customWidth="1"/>
    <col min="4634" max="4634" width="10.7109375" style="87" customWidth="1"/>
    <col min="4635" max="4635" width="13.42578125" style="87" customWidth="1"/>
    <col min="4636" max="4636" width="11.85546875" style="87" customWidth="1"/>
    <col min="4637" max="4637" width="12.7109375" style="87" customWidth="1"/>
    <col min="4638" max="4638" width="13.28515625" style="87" customWidth="1"/>
    <col min="4639" max="4639" width="11.140625" style="87" customWidth="1"/>
    <col min="4640" max="4640" width="17.85546875" style="87" customWidth="1"/>
    <col min="4641" max="4641" width="11.85546875" style="87" customWidth="1"/>
    <col min="4642" max="4642" width="13.85546875" style="87" customWidth="1"/>
    <col min="4643" max="4643" width="10.7109375" style="87" customWidth="1"/>
    <col min="4644" max="4644" width="14" style="87" customWidth="1"/>
    <col min="4645" max="4645" width="14.42578125" style="87" customWidth="1"/>
    <col min="4646" max="4646" width="21.42578125" style="87" customWidth="1"/>
    <col min="4647" max="4647" width="19.28515625" style="87" customWidth="1"/>
    <col min="4648" max="4648" width="16.7109375" style="87" customWidth="1"/>
    <col min="4649" max="4649" width="18.28515625" style="87" customWidth="1"/>
    <col min="4650" max="4650" width="19.28515625" style="87" customWidth="1"/>
    <col min="4651" max="4651" width="21.7109375" style="87" customWidth="1"/>
    <col min="4652" max="4652" width="13.85546875" style="87" bestFit="1" customWidth="1"/>
    <col min="4653" max="4864" width="9.140625" style="87"/>
    <col min="4865" max="4865" width="11.28515625" style="87" customWidth="1"/>
    <col min="4866" max="4866" width="17.7109375" style="87" bestFit="1" customWidth="1"/>
    <col min="4867" max="4869" width="12.5703125" style="87" bestFit="1" customWidth="1"/>
    <col min="4870" max="4870" width="12.28515625" style="87" bestFit="1" customWidth="1"/>
    <col min="4871" max="4872" width="12.5703125" style="87" bestFit="1" customWidth="1"/>
    <col min="4873" max="4873" width="13.85546875" style="87" bestFit="1" customWidth="1"/>
    <col min="4874" max="4875" width="12.5703125" style="87" bestFit="1" customWidth="1"/>
    <col min="4876" max="4876" width="11.42578125" style="87" bestFit="1" customWidth="1"/>
    <col min="4877" max="4877" width="13.85546875" style="87" bestFit="1" customWidth="1"/>
    <col min="4878" max="4878" width="10.7109375" style="87" customWidth="1"/>
    <col min="4879" max="4879" width="15.85546875" style="87" customWidth="1"/>
    <col min="4880" max="4880" width="13.140625" style="87" customWidth="1"/>
    <col min="4881" max="4881" width="16.5703125" style="87" customWidth="1"/>
    <col min="4882" max="4882" width="14.28515625" style="87" customWidth="1"/>
    <col min="4883" max="4883" width="14.5703125" style="87" customWidth="1"/>
    <col min="4884" max="4884" width="15" style="87" customWidth="1"/>
    <col min="4885" max="4885" width="14.140625" style="87" customWidth="1"/>
    <col min="4886" max="4886" width="14.7109375" style="87" customWidth="1"/>
    <col min="4887" max="4887" width="13.5703125" style="87" customWidth="1"/>
    <col min="4888" max="4888" width="15.28515625" style="87" customWidth="1"/>
    <col min="4889" max="4889" width="16.5703125" style="87" customWidth="1"/>
    <col min="4890" max="4890" width="10.7109375" style="87" customWidth="1"/>
    <col min="4891" max="4891" width="13.42578125" style="87" customWidth="1"/>
    <col min="4892" max="4892" width="11.85546875" style="87" customWidth="1"/>
    <col min="4893" max="4893" width="12.7109375" style="87" customWidth="1"/>
    <col min="4894" max="4894" width="13.28515625" style="87" customWidth="1"/>
    <col min="4895" max="4895" width="11.140625" style="87" customWidth="1"/>
    <col min="4896" max="4896" width="17.85546875" style="87" customWidth="1"/>
    <col min="4897" max="4897" width="11.85546875" style="87" customWidth="1"/>
    <col min="4898" max="4898" width="13.85546875" style="87" customWidth="1"/>
    <col min="4899" max="4899" width="10.7109375" style="87" customWidth="1"/>
    <col min="4900" max="4900" width="14" style="87" customWidth="1"/>
    <col min="4901" max="4901" width="14.42578125" style="87" customWidth="1"/>
    <col min="4902" max="4902" width="21.42578125" style="87" customWidth="1"/>
    <col min="4903" max="4903" width="19.28515625" style="87" customWidth="1"/>
    <col min="4904" max="4904" width="16.7109375" style="87" customWidth="1"/>
    <col min="4905" max="4905" width="18.28515625" style="87" customWidth="1"/>
    <col min="4906" max="4906" width="19.28515625" style="87" customWidth="1"/>
    <col min="4907" max="4907" width="21.7109375" style="87" customWidth="1"/>
    <col min="4908" max="4908" width="13.85546875" style="87" bestFit="1" customWidth="1"/>
    <col min="4909" max="5120" width="9.140625" style="87"/>
    <col min="5121" max="5121" width="11.28515625" style="87" customWidth="1"/>
    <col min="5122" max="5122" width="17.7109375" style="87" bestFit="1" customWidth="1"/>
    <col min="5123" max="5125" width="12.5703125" style="87" bestFit="1" customWidth="1"/>
    <col min="5126" max="5126" width="12.28515625" style="87" bestFit="1" customWidth="1"/>
    <col min="5127" max="5128" width="12.5703125" style="87" bestFit="1" customWidth="1"/>
    <col min="5129" max="5129" width="13.85546875" style="87" bestFit="1" customWidth="1"/>
    <col min="5130" max="5131" width="12.5703125" style="87" bestFit="1" customWidth="1"/>
    <col min="5132" max="5132" width="11.42578125" style="87" bestFit="1" customWidth="1"/>
    <col min="5133" max="5133" width="13.85546875" style="87" bestFit="1" customWidth="1"/>
    <col min="5134" max="5134" width="10.7109375" style="87" customWidth="1"/>
    <col min="5135" max="5135" width="15.85546875" style="87" customWidth="1"/>
    <col min="5136" max="5136" width="13.140625" style="87" customWidth="1"/>
    <col min="5137" max="5137" width="16.5703125" style="87" customWidth="1"/>
    <col min="5138" max="5138" width="14.28515625" style="87" customWidth="1"/>
    <col min="5139" max="5139" width="14.5703125" style="87" customWidth="1"/>
    <col min="5140" max="5140" width="15" style="87" customWidth="1"/>
    <col min="5141" max="5141" width="14.140625" style="87" customWidth="1"/>
    <col min="5142" max="5142" width="14.7109375" style="87" customWidth="1"/>
    <col min="5143" max="5143" width="13.5703125" style="87" customWidth="1"/>
    <col min="5144" max="5144" width="15.28515625" style="87" customWidth="1"/>
    <col min="5145" max="5145" width="16.5703125" style="87" customWidth="1"/>
    <col min="5146" max="5146" width="10.7109375" style="87" customWidth="1"/>
    <col min="5147" max="5147" width="13.42578125" style="87" customWidth="1"/>
    <col min="5148" max="5148" width="11.85546875" style="87" customWidth="1"/>
    <col min="5149" max="5149" width="12.7109375" style="87" customWidth="1"/>
    <col min="5150" max="5150" width="13.28515625" style="87" customWidth="1"/>
    <col min="5151" max="5151" width="11.140625" style="87" customWidth="1"/>
    <col min="5152" max="5152" width="17.85546875" style="87" customWidth="1"/>
    <col min="5153" max="5153" width="11.85546875" style="87" customWidth="1"/>
    <col min="5154" max="5154" width="13.85546875" style="87" customWidth="1"/>
    <col min="5155" max="5155" width="10.7109375" style="87" customWidth="1"/>
    <col min="5156" max="5156" width="14" style="87" customWidth="1"/>
    <col min="5157" max="5157" width="14.42578125" style="87" customWidth="1"/>
    <col min="5158" max="5158" width="21.42578125" style="87" customWidth="1"/>
    <col min="5159" max="5159" width="19.28515625" style="87" customWidth="1"/>
    <col min="5160" max="5160" width="16.7109375" style="87" customWidth="1"/>
    <col min="5161" max="5161" width="18.28515625" style="87" customWidth="1"/>
    <col min="5162" max="5162" width="19.28515625" style="87" customWidth="1"/>
    <col min="5163" max="5163" width="21.7109375" style="87" customWidth="1"/>
    <col min="5164" max="5164" width="13.85546875" style="87" bestFit="1" customWidth="1"/>
    <col min="5165" max="5376" width="9.140625" style="87"/>
    <col min="5377" max="5377" width="11.28515625" style="87" customWidth="1"/>
    <col min="5378" max="5378" width="17.7109375" style="87" bestFit="1" customWidth="1"/>
    <col min="5379" max="5381" width="12.5703125" style="87" bestFit="1" customWidth="1"/>
    <col min="5382" max="5382" width="12.28515625" style="87" bestFit="1" customWidth="1"/>
    <col min="5383" max="5384" width="12.5703125" style="87" bestFit="1" customWidth="1"/>
    <col min="5385" max="5385" width="13.85546875" style="87" bestFit="1" customWidth="1"/>
    <col min="5386" max="5387" width="12.5703125" style="87" bestFit="1" customWidth="1"/>
    <col min="5388" max="5388" width="11.42578125" style="87" bestFit="1" customWidth="1"/>
    <col min="5389" max="5389" width="13.85546875" style="87" bestFit="1" customWidth="1"/>
    <col min="5390" max="5390" width="10.7109375" style="87" customWidth="1"/>
    <col min="5391" max="5391" width="15.85546875" style="87" customWidth="1"/>
    <col min="5392" max="5392" width="13.140625" style="87" customWidth="1"/>
    <col min="5393" max="5393" width="16.5703125" style="87" customWidth="1"/>
    <col min="5394" max="5394" width="14.28515625" style="87" customWidth="1"/>
    <col min="5395" max="5395" width="14.5703125" style="87" customWidth="1"/>
    <col min="5396" max="5396" width="15" style="87" customWidth="1"/>
    <col min="5397" max="5397" width="14.140625" style="87" customWidth="1"/>
    <col min="5398" max="5398" width="14.7109375" style="87" customWidth="1"/>
    <col min="5399" max="5399" width="13.5703125" style="87" customWidth="1"/>
    <col min="5400" max="5400" width="15.28515625" style="87" customWidth="1"/>
    <col min="5401" max="5401" width="16.5703125" style="87" customWidth="1"/>
    <col min="5402" max="5402" width="10.7109375" style="87" customWidth="1"/>
    <col min="5403" max="5403" width="13.42578125" style="87" customWidth="1"/>
    <col min="5404" max="5404" width="11.85546875" style="87" customWidth="1"/>
    <col min="5405" max="5405" width="12.7109375" style="87" customWidth="1"/>
    <col min="5406" max="5406" width="13.28515625" style="87" customWidth="1"/>
    <col min="5407" max="5407" width="11.140625" style="87" customWidth="1"/>
    <col min="5408" max="5408" width="17.85546875" style="87" customWidth="1"/>
    <col min="5409" max="5409" width="11.85546875" style="87" customWidth="1"/>
    <col min="5410" max="5410" width="13.85546875" style="87" customWidth="1"/>
    <col min="5411" max="5411" width="10.7109375" style="87" customWidth="1"/>
    <col min="5412" max="5412" width="14" style="87" customWidth="1"/>
    <col min="5413" max="5413" width="14.42578125" style="87" customWidth="1"/>
    <col min="5414" max="5414" width="21.42578125" style="87" customWidth="1"/>
    <col min="5415" max="5415" width="19.28515625" style="87" customWidth="1"/>
    <col min="5416" max="5416" width="16.7109375" style="87" customWidth="1"/>
    <col min="5417" max="5417" width="18.28515625" style="87" customWidth="1"/>
    <col min="5418" max="5418" width="19.28515625" style="87" customWidth="1"/>
    <col min="5419" max="5419" width="21.7109375" style="87" customWidth="1"/>
    <col min="5420" max="5420" width="13.85546875" style="87" bestFit="1" customWidth="1"/>
    <col min="5421" max="5632" width="9.140625" style="87"/>
    <col min="5633" max="5633" width="11.28515625" style="87" customWidth="1"/>
    <col min="5634" max="5634" width="17.7109375" style="87" bestFit="1" customWidth="1"/>
    <col min="5635" max="5637" width="12.5703125" style="87" bestFit="1" customWidth="1"/>
    <col min="5638" max="5638" width="12.28515625" style="87" bestFit="1" customWidth="1"/>
    <col min="5639" max="5640" width="12.5703125" style="87" bestFit="1" customWidth="1"/>
    <col min="5641" max="5641" width="13.85546875" style="87" bestFit="1" customWidth="1"/>
    <col min="5642" max="5643" width="12.5703125" style="87" bestFit="1" customWidth="1"/>
    <col min="5644" max="5644" width="11.42578125" style="87" bestFit="1" customWidth="1"/>
    <col min="5645" max="5645" width="13.85546875" style="87" bestFit="1" customWidth="1"/>
    <col min="5646" max="5646" width="10.7109375" style="87" customWidth="1"/>
    <col min="5647" max="5647" width="15.85546875" style="87" customWidth="1"/>
    <col min="5648" max="5648" width="13.140625" style="87" customWidth="1"/>
    <col min="5649" max="5649" width="16.5703125" style="87" customWidth="1"/>
    <col min="5650" max="5650" width="14.28515625" style="87" customWidth="1"/>
    <col min="5651" max="5651" width="14.5703125" style="87" customWidth="1"/>
    <col min="5652" max="5652" width="15" style="87" customWidth="1"/>
    <col min="5653" max="5653" width="14.140625" style="87" customWidth="1"/>
    <col min="5654" max="5654" width="14.7109375" style="87" customWidth="1"/>
    <col min="5655" max="5655" width="13.5703125" style="87" customWidth="1"/>
    <col min="5656" max="5656" width="15.28515625" style="87" customWidth="1"/>
    <col min="5657" max="5657" width="16.5703125" style="87" customWidth="1"/>
    <col min="5658" max="5658" width="10.7109375" style="87" customWidth="1"/>
    <col min="5659" max="5659" width="13.42578125" style="87" customWidth="1"/>
    <col min="5660" max="5660" width="11.85546875" style="87" customWidth="1"/>
    <col min="5661" max="5661" width="12.7109375" style="87" customWidth="1"/>
    <col min="5662" max="5662" width="13.28515625" style="87" customWidth="1"/>
    <col min="5663" max="5663" width="11.140625" style="87" customWidth="1"/>
    <col min="5664" max="5664" width="17.85546875" style="87" customWidth="1"/>
    <col min="5665" max="5665" width="11.85546875" style="87" customWidth="1"/>
    <col min="5666" max="5666" width="13.85546875" style="87" customWidth="1"/>
    <col min="5667" max="5667" width="10.7109375" style="87" customWidth="1"/>
    <col min="5668" max="5668" width="14" style="87" customWidth="1"/>
    <col min="5669" max="5669" width="14.42578125" style="87" customWidth="1"/>
    <col min="5670" max="5670" width="21.42578125" style="87" customWidth="1"/>
    <col min="5671" max="5671" width="19.28515625" style="87" customWidth="1"/>
    <col min="5672" max="5672" width="16.7109375" style="87" customWidth="1"/>
    <col min="5673" max="5673" width="18.28515625" style="87" customWidth="1"/>
    <col min="5674" max="5674" width="19.28515625" style="87" customWidth="1"/>
    <col min="5675" max="5675" width="21.7109375" style="87" customWidth="1"/>
    <col min="5676" max="5676" width="13.85546875" style="87" bestFit="1" customWidth="1"/>
    <col min="5677" max="5888" width="9.140625" style="87"/>
    <col min="5889" max="5889" width="11.28515625" style="87" customWidth="1"/>
    <col min="5890" max="5890" width="17.7109375" style="87" bestFit="1" customWidth="1"/>
    <col min="5891" max="5893" width="12.5703125" style="87" bestFit="1" customWidth="1"/>
    <col min="5894" max="5894" width="12.28515625" style="87" bestFit="1" customWidth="1"/>
    <col min="5895" max="5896" width="12.5703125" style="87" bestFit="1" customWidth="1"/>
    <col min="5897" max="5897" width="13.85546875" style="87" bestFit="1" customWidth="1"/>
    <col min="5898" max="5899" width="12.5703125" style="87" bestFit="1" customWidth="1"/>
    <col min="5900" max="5900" width="11.42578125" style="87" bestFit="1" customWidth="1"/>
    <col min="5901" max="5901" width="13.85546875" style="87" bestFit="1" customWidth="1"/>
    <col min="5902" max="5902" width="10.7109375" style="87" customWidth="1"/>
    <col min="5903" max="5903" width="15.85546875" style="87" customWidth="1"/>
    <col min="5904" max="5904" width="13.140625" style="87" customWidth="1"/>
    <col min="5905" max="5905" width="16.5703125" style="87" customWidth="1"/>
    <col min="5906" max="5906" width="14.28515625" style="87" customWidth="1"/>
    <col min="5907" max="5907" width="14.5703125" style="87" customWidth="1"/>
    <col min="5908" max="5908" width="15" style="87" customWidth="1"/>
    <col min="5909" max="5909" width="14.140625" style="87" customWidth="1"/>
    <col min="5910" max="5910" width="14.7109375" style="87" customWidth="1"/>
    <col min="5911" max="5911" width="13.5703125" style="87" customWidth="1"/>
    <col min="5912" max="5912" width="15.28515625" style="87" customWidth="1"/>
    <col min="5913" max="5913" width="16.5703125" style="87" customWidth="1"/>
    <col min="5914" max="5914" width="10.7109375" style="87" customWidth="1"/>
    <col min="5915" max="5915" width="13.42578125" style="87" customWidth="1"/>
    <col min="5916" max="5916" width="11.85546875" style="87" customWidth="1"/>
    <col min="5917" max="5917" width="12.7109375" style="87" customWidth="1"/>
    <col min="5918" max="5918" width="13.28515625" style="87" customWidth="1"/>
    <col min="5919" max="5919" width="11.140625" style="87" customWidth="1"/>
    <col min="5920" max="5920" width="17.85546875" style="87" customWidth="1"/>
    <col min="5921" max="5921" width="11.85546875" style="87" customWidth="1"/>
    <col min="5922" max="5922" width="13.85546875" style="87" customWidth="1"/>
    <col min="5923" max="5923" width="10.7109375" style="87" customWidth="1"/>
    <col min="5924" max="5924" width="14" style="87" customWidth="1"/>
    <col min="5925" max="5925" width="14.42578125" style="87" customWidth="1"/>
    <col min="5926" max="5926" width="21.42578125" style="87" customWidth="1"/>
    <col min="5927" max="5927" width="19.28515625" style="87" customWidth="1"/>
    <col min="5928" max="5928" width="16.7109375" style="87" customWidth="1"/>
    <col min="5929" max="5929" width="18.28515625" style="87" customWidth="1"/>
    <col min="5930" max="5930" width="19.28515625" style="87" customWidth="1"/>
    <col min="5931" max="5931" width="21.7109375" style="87" customWidth="1"/>
    <col min="5932" max="5932" width="13.85546875" style="87" bestFit="1" customWidth="1"/>
    <col min="5933" max="6144" width="9.140625" style="87"/>
    <col min="6145" max="6145" width="11.28515625" style="87" customWidth="1"/>
    <col min="6146" max="6146" width="17.7109375" style="87" bestFit="1" customWidth="1"/>
    <col min="6147" max="6149" width="12.5703125" style="87" bestFit="1" customWidth="1"/>
    <col min="6150" max="6150" width="12.28515625" style="87" bestFit="1" customWidth="1"/>
    <col min="6151" max="6152" width="12.5703125" style="87" bestFit="1" customWidth="1"/>
    <col min="6153" max="6153" width="13.85546875" style="87" bestFit="1" customWidth="1"/>
    <col min="6154" max="6155" width="12.5703125" style="87" bestFit="1" customWidth="1"/>
    <col min="6156" max="6156" width="11.42578125" style="87" bestFit="1" customWidth="1"/>
    <col min="6157" max="6157" width="13.85546875" style="87" bestFit="1" customWidth="1"/>
    <col min="6158" max="6158" width="10.7109375" style="87" customWidth="1"/>
    <col min="6159" max="6159" width="15.85546875" style="87" customWidth="1"/>
    <col min="6160" max="6160" width="13.140625" style="87" customWidth="1"/>
    <col min="6161" max="6161" width="16.5703125" style="87" customWidth="1"/>
    <col min="6162" max="6162" width="14.28515625" style="87" customWidth="1"/>
    <col min="6163" max="6163" width="14.5703125" style="87" customWidth="1"/>
    <col min="6164" max="6164" width="15" style="87" customWidth="1"/>
    <col min="6165" max="6165" width="14.140625" style="87" customWidth="1"/>
    <col min="6166" max="6166" width="14.7109375" style="87" customWidth="1"/>
    <col min="6167" max="6167" width="13.5703125" style="87" customWidth="1"/>
    <col min="6168" max="6168" width="15.28515625" style="87" customWidth="1"/>
    <col min="6169" max="6169" width="16.5703125" style="87" customWidth="1"/>
    <col min="6170" max="6170" width="10.7109375" style="87" customWidth="1"/>
    <col min="6171" max="6171" width="13.42578125" style="87" customWidth="1"/>
    <col min="6172" max="6172" width="11.85546875" style="87" customWidth="1"/>
    <col min="6173" max="6173" width="12.7109375" style="87" customWidth="1"/>
    <col min="6174" max="6174" width="13.28515625" style="87" customWidth="1"/>
    <col min="6175" max="6175" width="11.140625" style="87" customWidth="1"/>
    <col min="6176" max="6176" width="17.85546875" style="87" customWidth="1"/>
    <col min="6177" max="6177" width="11.85546875" style="87" customWidth="1"/>
    <col min="6178" max="6178" width="13.85546875" style="87" customWidth="1"/>
    <col min="6179" max="6179" width="10.7109375" style="87" customWidth="1"/>
    <col min="6180" max="6180" width="14" style="87" customWidth="1"/>
    <col min="6181" max="6181" width="14.42578125" style="87" customWidth="1"/>
    <col min="6182" max="6182" width="21.42578125" style="87" customWidth="1"/>
    <col min="6183" max="6183" width="19.28515625" style="87" customWidth="1"/>
    <col min="6184" max="6184" width="16.7109375" style="87" customWidth="1"/>
    <col min="6185" max="6185" width="18.28515625" style="87" customWidth="1"/>
    <col min="6186" max="6186" width="19.28515625" style="87" customWidth="1"/>
    <col min="6187" max="6187" width="21.7109375" style="87" customWidth="1"/>
    <col min="6188" max="6188" width="13.85546875" style="87" bestFit="1" customWidth="1"/>
    <col min="6189" max="6400" width="9.140625" style="87"/>
    <col min="6401" max="6401" width="11.28515625" style="87" customWidth="1"/>
    <col min="6402" max="6402" width="17.7109375" style="87" bestFit="1" customWidth="1"/>
    <col min="6403" max="6405" width="12.5703125" style="87" bestFit="1" customWidth="1"/>
    <col min="6406" max="6406" width="12.28515625" style="87" bestFit="1" customWidth="1"/>
    <col min="6407" max="6408" width="12.5703125" style="87" bestFit="1" customWidth="1"/>
    <col min="6409" max="6409" width="13.85546875" style="87" bestFit="1" customWidth="1"/>
    <col min="6410" max="6411" width="12.5703125" style="87" bestFit="1" customWidth="1"/>
    <col min="6412" max="6412" width="11.42578125" style="87" bestFit="1" customWidth="1"/>
    <col min="6413" max="6413" width="13.85546875" style="87" bestFit="1" customWidth="1"/>
    <col min="6414" max="6414" width="10.7109375" style="87" customWidth="1"/>
    <col min="6415" max="6415" width="15.85546875" style="87" customWidth="1"/>
    <col min="6416" max="6416" width="13.140625" style="87" customWidth="1"/>
    <col min="6417" max="6417" width="16.5703125" style="87" customWidth="1"/>
    <col min="6418" max="6418" width="14.28515625" style="87" customWidth="1"/>
    <col min="6419" max="6419" width="14.5703125" style="87" customWidth="1"/>
    <col min="6420" max="6420" width="15" style="87" customWidth="1"/>
    <col min="6421" max="6421" width="14.140625" style="87" customWidth="1"/>
    <col min="6422" max="6422" width="14.7109375" style="87" customWidth="1"/>
    <col min="6423" max="6423" width="13.5703125" style="87" customWidth="1"/>
    <col min="6424" max="6424" width="15.28515625" style="87" customWidth="1"/>
    <col min="6425" max="6425" width="16.5703125" style="87" customWidth="1"/>
    <col min="6426" max="6426" width="10.7109375" style="87" customWidth="1"/>
    <col min="6427" max="6427" width="13.42578125" style="87" customWidth="1"/>
    <col min="6428" max="6428" width="11.85546875" style="87" customWidth="1"/>
    <col min="6429" max="6429" width="12.7109375" style="87" customWidth="1"/>
    <col min="6430" max="6430" width="13.28515625" style="87" customWidth="1"/>
    <col min="6431" max="6431" width="11.140625" style="87" customWidth="1"/>
    <col min="6432" max="6432" width="17.85546875" style="87" customWidth="1"/>
    <col min="6433" max="6433" width="11.85546875" style="87" customWidth="1"/>
    <col min="6434" max="6434" width="13.85546875" style="87" customWidth="1"/>
    <col min="6435" max="6435" width="10.7109375" style="87" customWidth="1"/>
    <col min="6436" max="6436" width="14" style="87" customWidth="1"/>
    <col min="6437" max="6437" width="14.42578125" style="87" customWidth="1"/>
    <col min="6438" max="6438" width="21.42578125" style="87" customWidth="1"/>
    <col min="6439" max="6439" width="19.28515625" style="87" customWidth="1"/>
    <col min="6440" max="6440" width="16.7109375" style="87" customWidth="1"/>
    <col min="6441" max="6441" width="18.28515625" style="87" customWidth="1"/>
    <col min="6442" max="6442" width="19.28515625" style="87" customWidth="1"/>
    <col min="6443" max="6443" width="21.7109375" style="87" customWidth="1"/>
    <col min="6444" max="6444" width="13.85546875" style="87" bestFit="1" customWidth="1"/>
    <col min="6445" max="6656" width="9.140625" style="87"/>
    <col min="6657" max="6657" width="11.28515625" style="87" customWidth="1"/>
    <col min="6658" max="6658" width="17.7109375" style="87" bestFit="1" customWidth="1"/>
    <col min="6659" max="6661" width="12.5703125" style="87" bestFit="1" customWidth="1"/>
    <col min="6662" max="6662" width="12.28515625" style="87" bestFit="1" customWidth="1"/>
    <col min="6663" max="6664" width="12.5703125" style="87" bestFit="1" customWidth="1"/>
    <col min="6665" max="6665" width="13.85546875" style="87" bestFit="1" customWidth="1"/>
    <col min="6666" max="6667" width="12.5703125" style="87" bestFit="1" customWidth="1"/>
    <col min="6668" max="6668" width="11.42578125" style="87" bestFit="1" customWidth="1"/>
    <col min="6669" max="6669" width="13.85546875" style="87" bestFit="1" customWidth="1"/>
    <col min="6670" max="6670" width="10.7109375" style="87" customWidth="1"/>
    <col min="6671" max="6671" width="15.85546875" style="87" customWidth="1"/>
    <col min="6672" max="6672" width="13.140625" style="87" customWidth="1"/>
    <col min="6673" max="6673" width="16.5703125" style="87" customWidth="1"/>
    <col min="6674" max="6674" width="14.28515625" style="87" customWidth="1"/>
    <col min="6675" max="6675" width="14.5703125" style="87" customWidth="1"/>
    <col min="6676" max="6676" width="15" style="87" customWidth="1"/>
    <col min="6677" max="6677" width="14.140625" style="87" customWidth="1"/>
    <col min="6678" max="6678" width="14.7109375" style="87" customWidth="1"/>
    <col min="6679" max="6679" width="13.5703125" style="87" customWidth="1"/>
    <col min="6680" max="6680" width="15.28515625" style="87" customWidth="1"/>
    <col min="6681" max="6681" width="16.5703125" style="87" customWidth="1"/>
    <col min="6682" max="6682" width="10.7109375" style="87" customWidth="1"/>
    <col min="6683" max="6683" width="13.42578125" style="87" customWidth="1"/>
    <col min="6684" max="6684" width="11.85546875" style="87" customWidth="1"/>
    <col min="6685" max="6685" width="12.7109375" style="87" customWidth="1"/>
    <col min="6686" max="6686" width="13.28515625" style="87" customWidth="1"/>
    <col min="6687" max="6687" width="11.140625" style="87" customWidth="1"/>
    <col min="6688" max="6688" width="17.85546875" style="87" customWidth="1"/>
    <col min="6689" max="6689" width="11.85546875" style="87" customWidth="1"/>
    <col min="6690" max="6690" width="13.85546875" style="87" customWidth="1"/>
    <col min="6691" max="6691" width="10.7109375" style="87" customWidth="1"/>
    <col min="6692" max="6692" width="14" style="87" customWidth="1"/>
    <col min="6693" max="6693" width="14.42578125" style="87" customWidth="1"/>
    <col min="6694" max="6694" width="21.42578125" style="87" customWidth="1"/>
    <col min="6695" max="6695" width="19.28515625" style="87" customWidth="1"/>
    <col min="6696" max="6696" width="16.7109375" style="87" customWidth="1"/>
    <col min="6697" max="6697" width="18.28515625" style="87" customWidth="1"/>
    <col min="6698" max="6698" width="19.28515625" style="87" customWidth="1"/>
    <col min="6699" max="6699" width="21.7109375" style="87" customWidth="1"/>
    <col min="6700" max="6700" width="13.85546875" style="87" bestFit="1" customWidth="1"/>
    <col min="6701" max="6912" width="9.140625" style="87"/>
    <col min="6913" max="6913" width="11.28515625" style="87" customWidth="1"/>
    <col min="6914" max="6914" width="17.7109375" style="87" bestFit="1" customWidth="1"/>
    <col min="6915" max="6917" width="12.5703125" style="87" bestFit="1" customWidth="1"/>
    <col min="6918" max="6918" width="12.28515625" style="87" bestFit="1" customWidth="1"/>
    <col min="6919" max="6920" width="12.5703125" style="87" bestFit="1" customWidth="1"/>
    <col min="6921" max="6921" width="13.85546875" style="87" bestFit="1" customWidth="1"/>
    <col min="6922" max="6923" width="12.5703125" style="87" bestFit="1" customWidth="1"/>
    <col min="6924" max="6924" width="11.42578125" style="87" bestFit="1" customWidth="1"/>
    <col min="6925" max="6925" width="13.85546875" style="87" bestFit="1" customWidth="1"/>
    <col min="6926" max="6926" width="10.7109375" style="87" customWidth="1"/>
    <col min="6927" max="6927" width="15.85546875" style="87" customWidth="1"/>
    <col min="6928" max="6928" width="13.140625" style="87" customWidth="1"/>
    <col min="6929" max="6929" width="16.5703125" style="87" customWidth="1"/>
    <col min="6930" max="6930" width="14.28515625" style="87" customWidth="1"/>
    <col min="6931" max="6931" width="14.5703125" style="87" customWidth="1"/>
    <col min="6932" max="6932" width="15" style="87" customWidth="1"/>
    <col min="6933" max="6933" width="14.140625" style="87" customWidth="1"/>
    <col min="6934" max="6934" width="14.7109375" style="87" customWidth="1"/>
    <col min="6935" max="6935" width="13.5703125" style="87" customWidth="1"/>
    <col min="6936" max="6936" width="15.28515625" style="87" customWidth="1"/>
    <col min="6937" max="6937" width="16.5703125" style="87" customWidth="1"/>
    <col min="6938" max="6938" width="10.7109375" style="87" customWidth="1"/>
    <col min="6939" max="6939" width="13.42578125" style="87" customWidth="1"/>
    <col min="6940" max="6940" width="11.85546875" style="87" customWidth="1"/>
    <col min="6941" max="6941" width="12.7109375" style="87" customWidth="1"/>
    <col min="6942" max="6942" width="13.28515625" style="87" customWidth="1"/>
    <col min="6943" max="6943" width="11.140625" style="87" customWidth="1"/>
    <col min="6944" max="6944" width="17.85546875" style="87" customWidth="1"/>
    <col min="6945" max="6945" width="11.85546875" style="87" customWidth="1"/>
    <col min="6946" max="6946" width="13.85546875" style="87" customWidth="1"/>
    <col min="6947" max="6947" width="10.7109375" style="87" customWidth="1"/>
    <col min="6948" max="6948" width="14" style="87" customWidth="1"/>
    <col min="6949" max="6949" width="14.42578125" style="87" customWidth="1"/>
    <col min="6950" max="6950" width="21.42578125" style="87" customWidth="1"/>
    <col min="6951" max="6951" width="19.28515625" style="87" customWidth="1"/>
    <col min="6952" max="6952" width="16.7109375" style="87" customWidth="1"/>
    <col min="6953" max="6953" width="18.28515625" style="87" customWidth="1"/>
    <col min="6954" max="6954" width="19.28515625" style="87" customWidth="1"/>
    <col min="6955" max="6955" width="21.7109375" style="87" customWidth="1"/>
    <col min="6956" max="6956" width="13.85546875" style="87" bestFit="1" customWidth="1"/>
    <col min="6957" max="7168" width="9.140625" style="87"/>
    <col min="7169" max="7169" width="11.28515625" style="87" customWidth="1"/>
    <col min="7170" max="7170" width="17.7109375" style="87" bestFit="1" customWidth="1"/>
    <col min="7171" max="7173" width="12.5703125" style="87" bestFit="1" customWidth="1"/>
    <col min="7174" max="7174" width="12.28515625" style="87" bestFit="1" customWidth="1"/>
    <col min="7175" max="7176" width="12.5703125" style="87" bestFit="1" customWidth="1"/>
    <col min="7177" max="7177" width="13.85546875" style="87" bestFit="1" customWidth="1"/>
    <col min="7178" max="7179" width="12.5703125" style="87" bestFit="1" customWidth="1"/>
    <col min="7180" max="7180" width="11.42578125" style="87" bestFit="1" customWidth="1"/>
    <col min="7181" max="7181" width="13.85546875" style="87" bestFit="1" customWidth="1"/>
    <col min="7182" max="7182" width="10.7109375" style="87" customWidth="1"/>
    <col min="7183" max="7183" width="15.85546875" style="87" customWidth="1"/>
    <col min="7184" max="7184" width="13.140625" style="87" customWidth="1"/>
    <col min="7185" max="7185" width="16.5703125" style="87" customWidth="1"/>
    <col min="7186" max="7186" width="14.28515625" style="87" customWidth="1"/>
    <col min="7187" max="7187" width="14.5703125" style="87" customWidth="1"/>
    <col min="7188" max="7188" width="15" style="87" customWidth="1"/>
    <col min="7189" max="7189" width="14.140625" style="87" customWidth="1"/>
    <col min="7190" max="7190" width="14.7109375" style="87" customWidth="1"/>
    <col min="7191" max="7191" width="13.5703125" style="87" customWidth="1"/>
    <col min="7192" max="7192" width="15.28515625" style="87" customWidth="1"/>
    <col min="7193" max="7193" width="16.5703125" style="87" customWidth="1"/>
    <col min="7194" max="7194" width="10.7109375" style="87" customWidth="1"/>
    <col min="7195" max="7195" width="13.42578125" style="87" customWidth="1"/>
    <col min="7196" max="7196" width="11.85546875" style="87" customWidth="1"/>
    <col min="7197" max="7197" width="12.7109375" style="87" customWidth="1"/>
    <col min="7198" max="7198" width="13.28515625" style="87" customWidth="1"/>
    <col min="7199" max="7199" width="11.140625" style="87" customWidth="1"/>
    <col min="7200" max="7200" width="17.85546875" style="87" customWidth="1"/>
    <col min="7201" max="7201" width="11.85546875" style="87" customWidth="1"/>
    <col min="7202" max="7202" width="13.85546875" style="87" customWidth="1"/>
    <col min="7203" max="7203" width="10.7109375" style="87" customWidth="1"/>
    <col min="7204" max="7204" width="14" style="87" customWidth="1"/>
    <col min="7205" max="7205" width="14.42578125" style="87" customWidth="1"/>
    <col min="7206" max="7206" width="21.42578125" style="87" customWidth="1"/>
    <col min="7207" max="7207" width="19.28515625" style="87" customWidth="1"/>
    <col min="7208" max="7208" width="16.7109375" style="87" customWidth="1"/>
    <col min="7209" max="7209" width="18.28515625" style="87" customWidth="1"/>
    <col min="7210" max="7210" width="19.28515625" style="87" customWidth="1"/>
    <col min="7211" max="7211" width="21.7109375" style="87" customWidth="1"/>
    <col min="7212" max="7212" width="13.85546875" style="87" bestFit="1" customWidth="1"/>
    <col min="7213" max="7424" width="9.140625" style="87"/>
    <col min="7425" max="7425" width="11.28515625" style="87" customWidth="1"/>
    <col min="7426" max="7426" width="17.7109375" style="87" bestFit="1" customWidth="1"/>
    <col min="7427" max="7429" width="12.5703125" style="87" bestFit="1" customWidth="1"/>
    <col min="7430" max="7430" width="12.28515625" style="87" bestFit="1" customWidth="1"/>
    <col min="7431" max="7432" width="12.5703125" style="87" bestFit="1" customWidth="1"/>
    <col min="7433" max="7433" width="13.85546875" style="87" bestFit="1" customWidth="1"/>
    <col min="7434" max="7435" width="12.5703125" style="87" bestFit="1" customWidth="1"/>
    <col min="7436" max="7436" width="11.42578125" style="87" bestFit="1" customWidth="1"/>
    <col min="7437" max="7437" width="13.85546875" style="87" bestFit="1" customWidth="1"/>
    <col min="7438" max="7438" width="10.7109375" style="87" customWidth="1"/>
    <col min="7439" max="7439" width="15.85546875" style="87" customWidth="1"/>
    <col min="7440" max="7440" width="13.140625" style="87" customWidth="1"/>
    <col min="7441" max="7441" width="16.5703125" style="87" customWidth="1"/>
    <col min="7442" max="7442" width="14.28515625" style="87" customWidth="1"/>
    <col min="7443" max="7443" width="14.5703125" style="87" customWidth="1"/>
    <col min="7444" max="7444" width="15" style="87" customWidth="1"/>
    <col min="7445" max="7445" width="14.140625" style="87" customWidth="1"/>
    <col min="7446" max="7446" width="14.7109375" style="87" customWidth="1"/>
    <col min="7447" max="7447" width="13.5703125" style="87" customWidth="1"/>
    <col min="7448" max="7448" width="15.28515625" style="87" customWidth="1"/>
    <col min="7449" max="7449" width="16.5703125" style="87" customWidth="1"/>
    <col min="7450" max="7450" width="10.7109375" style="87" customWidth="1"/>
    <col min="7451" max="7451" width="13.42578125" style="87" customWidth="1"/>
    <col min="7452" max="7452" width="11.85546875" style="87" customWidth="1"/>
    <col min="7453" max="7453" width="12.7109375" style="87" customWidth="1"/>
    <col min="7454" max="7454" width="13.28515625" style="87" customWidth="1"/>
    <col min="7455" max="7455" width="11.140625" style="87" customWidth="1"/>
    <col min="7456" max="7456" width="17.85546875" style="87" customWidth="1"/>
    <col min="7457" max="7457" width="11.85546875" style="87" customWidth="1"/>
    <col min="7458" max="7458" width="13.85546875" style="87" customWidth="1"/>
    <col min="7459" max="7459" width="10.7109375" style="87" customWidth="1"/>
    <col min="7460" max="7460" width="14" style="87" customWidth="1"/>
    <col min="7461" max="7461" width="14.42578125" style="87" customWidth="1"/>
    <col min="7462" max="7462" width="21.42578125" style="87" customWidth="1"/>
    <col min="7463" max="7463" width="19.28515625" style="87" customWidth="1"/>
    <col min="7464" max="7464" width="16.7109375" style="87" customWidth="1"/>
    <col min="7465" max="7465" width="18.28515625" style="87" customWidth="1"/>
    <col min="7466" max="7466" width="19.28515625" style="87" customWidth="1"/>
    <col min="7467" max="7467" width="21.7109375" style="87" customWidth="1"/>
    <col min="7468" max="7468" width="13.85546875" style="87" bestFit="1" customWidth="1"/>
    <col min="7469" max="7680" width="9.140625" style="87"/>
    <col min="7681" max="7681" width="11.28515625" style="87" customWidth="1"/>
    <col min="7682" max="7682" width="17.7109375" style="87" bestFit="1" customWidth="1"/>
    <col min="7683" max="7685" width="12.5703125" style="87" bestFit="1" customWidth="1"/>
    <col min="7686" max="7686" width="12.28515625" style="87" bestFit="1" customWidth="1"/>
    <col min="7687" max="7688" width="12.5703125" style="87" bestFit="1" customWidth="1"/>
    <col min="7689" max="7689" width="13.85546875" style="87" bestFit="1" customWidth="1"/>
    <col min="7690" max="7691" width="12.5703125" style="87" bestFit="1" customWidth="1"/>
    <col min="7692" max="7692" width="11.42578125" style="87" bestFit="1" customWidth="1"/>
    <col min="7693" max="7693" width="13.85546875" style="87" bestFit="1" customWidth="1"/>
    <col min="7694" max="7694" width="10.7109375" style="87" customWidth="1"/>
    <col min="7695" max="7695" width="15.85546875" style="87" customWidth="1"/>
    <col min="7696" max="7696" width="13.140625" style="87" customWidth="1"/>
    <col min="7697" max="7697" width="16.5703125" style="87" customWidth="1"/>
    <col min="7698" max="7698" width="14.28515625" style="87" customWidth="1"/>
    <col min="7699" max="7699" width="14.5703125" style="87" customWidth="1"/>
    <col min="7700" max="7700" width="15" style="87" customWidth="1"/>
    <col min="7701" max="7701" width="14.140625" style="87" customWidth="1"/>
    <col min="7702" max="7702" width="14.7109375" style="87" customWidth="1"/>
    <col min="7703" max="7703" width="13.5703125" style="87" customWidth="1"/>
    <col min="7704" max="7704" width="15.28515625" style="87" customWidth="1"/>
    <col min="7705" max="7705" width="16.5703125" style="87" customWidth="1"/>
    <col min="7706" max="7706" width="10.7109375" style="87" customWidth="1"/>
    <col min="7707" max="7707" width="13.42578125" style="87" customWidth="1"/>
    <col min="7708" max="7708" width="11.85546875" style="87" customWidth="1"/>
    <col min="7709" max="7709" width="12.7109375" style="87" customWidth="1"/>
    <col min="7710" max="7710" width="13.28515625" style="87" customWidth="1"/>
    <col min="7711" max="7711" width="11.140625" style="87" customWidth="1"/>
    <col min="7712" max="7712" width="17.85546875" style="87" customWidth="1"/>
    <col min="7713" max="7713" width="11.85546875" style="87" customWidth="1"/>
    <col min="7714" max="7714" width="13.85546875" style="87" customWidth="1"/>
    <col min="7715" max="7715" width="10.7109375" style="87" customWidth="1"/>
    <col min="7716" max="7716" width="14" style="87" customWidth="1"/>
    <col min="7717" max="7717" width="14.42578125" style="87" customWidth="1"/>
    <col min="7718" max="7718" width="21.42578125" style="87" customWidth="1"/>
    <col min="7719" max="7719" width="19.28515625" style="87" customWidth="1"/>
    <col min="7720" max="7720" width="16.7109375" style="87" customWidth="1"/>
    <col min="7721" max="7721" width="18.28515625" style="87" customWidth="1"/>
    <col min="7722" max="7722" width="19.28515625" style="87" customWidth="1"/>
    <col min="7723" max="7723" width="21.7109375" style="87" customWidth="1"/>
    <col min="7724" max="7724" width="13.85546875" style="87" bestFit="1" customWidth="1"/>
    <col min="7725" max="7936" width="9.140625" style="87"/>
    <col min="7937" max="7937" width="11.28515625" style="87" customWidth="1"/>
    <col min="7938" max="7938" width="17.7109375" style="87" bestFit="1" customWidth="1"/>
    <col min="7939" max="7941" width="12.5703125" style="87" bestFit="1" customWidth="1"/>
    <col min="7942" max="7942" width="12.28515625" style="87" bestFit="1" customWidth="1"/>
    <col min="7943" max="7944" width="12.5703125" style="87" bestFit="1" customWidth="1"/>
    <col min="7945" max="7945" width="13.85546875" style="87" bestFit="1" customWidth="1"/>
    <col min="7946" max="7947" width="12.5703125" style="87" bestFit="1" customWidth="1"/>
    <col min="7948" max="7948" width="11.42578125" style="87" bestFit="1" customWidth="1"/>
    <col min="7949" max="7949" width="13.85546875" style="87" bestFit="1" customWidth="1"/>
    <col min="7950" max="7950" width="10.7109375" style="87" customWidth="1"/>
    <col min="7951" max="7951" width="15.85546875" style="87" customWidth="1"/>
    <col min="7952" max="7952" width="13.140625" style="87" customWidth="1"/>
    <col min="7953" max="7953" width="16.5703125" style="87" customWidth="1"/>
    <col min="7954" max="7954" width="14.28515625" style="87" customWidth="1"/>
    <col min="7955" max="7955" width="14.5703125" style="87" customWidth="1"/>
    <col min="7956" max="7956" width="15" style="87" customWidth="1"/>
    <col min="7957" max="7957" width="14.140625" style="87" customWidth="1"/>
    <col min="7958" max="7958" width="14.7109375" style="87" customWidth="1"/>
    <col min="7959" max="7959" width="13.5703125" style="87" customWidth="1"/>
    <col min="7960" max="7960" width="15.28515625" style="87" customWidth="1"/>
    <col min="7961" max="7961" width="16.5703125" style="87" customWidth="1"/>
    <col min="7962" max="7962" width="10.7109375" style="87" customWidth="1"/>
    <col min="7963" max="7963" width="13.42578125" style="87" customWidth="1"/>
    <col min="7964" max="7964" width="11.85546875" style="87" customWidth="1"/>
    <col min="7965" max="7965" width="12.7109375" style="87" customWidth="1"/>
    <col min="7966" max="7966" width="13.28515625" style="87" customWidth="1"/>
    <col min="7967" max="7967" width="11.140625" style="87" customWidth="1"/>
    <col min="7968" max="7968" width="17.85546875" style="87" customWidth="1"/>
    <col min="7969" max="7969" width="11.85546875" style="87" customWidth="1"/>
    <col min="7970" max="7970" width="13.85546875" style="87" customWidth="1"/>
    <col min="7971" max="7971" width="10.7109375" style="87" customWidth="1"/>
    <col min="7972" max="7972" width="14" style="87" customWidth="1"/>
    <col min="7973" max="7973" width="14.42578125" style="87" customWidth="1"/>
    <col min="7974" max="7974" width="21.42578125" style="87" customWidth="1"/>
    <col min="7975" max="7975" width="19.28515625" style="87" customWidth="1"/>
    <col min="7976" max="7976" width="16.7109375" style="87" customWidth="1"/>
    <col min="7977" max="7977" width="18.28515625" style="87" customWidth="1"/>
    <col min="7978" max="7978" width="19.28515625" style="87" customWidth="1"/>
    <col min="7979" max="7979" width="21.7109375" style="87" customWidth="1"/>
    <col min="7980" max="7980" width="13.85546875" style="87" bestFit="1" customWidth="1"/>
    <col min="7981" max="8192" width="9.140625" style="87"/>
    <col min="8193" max="8193" width="11.28515625" style="87" customWidth="1"/>
    <col min="8194" max="8194" width="17.7109375" style="87" bestFit="1" customWidth="1"/>
    <col min="8195" max="8197" width="12.5703125" style="87" bestFit="1" customWidth="1"/>
    <col min="8198" max="8198" width="12.28515625" style="87" bestFit="1" customWidth="1"/>
    <col min="8199" max="8200" width="12.5703125" style="87" bestFit="1" customWidth="1"/>
    <col min="8201" max="8201" width="13.85546875" style="87" bestFit="1" customWidth="1"/>
    <col min="8202" max="8203" width="12.5703125" style="87" bestFit="1" customWidth="1"/>
    <col min="8204" max="8204" width="11.42578125" style="87" bestFit="1" customWidth="1"/>
    <col min="8205" max="8205" width="13.85546875" style="87" bestFit="1" customWidth="1"/>
    <col min="8206" max="8206" width="10.7109375" style="87" customWidth="1"/>
    <col min="8207" max="8207" width="15.85546875" style="87" customWidth="1"/>
    <col min="8208" max="8208" width="13.140625" style="87" customWidth="1"/>
    <col min="8209" max="8209" width="16.5703125" style="87" customWidth="1"/>
    <col min="8210" max="8210" width="14.28515625" style="87" customWidth="1"/>
    <col min="8211" max="8211" width="14.5703125" style="87" customWidth="1"/>
    <col min="8212" max="8212" width="15" style="87" customWidth="1"/>
    <col min="8213" max="8213" width="14.140625" style="87" customWidth="1"/>
    <col min="8214" max="8214" width="14.7109375" style="87" customWidth="1"/>
    <col min="8215" max="8215" width="13.5703125" style="87" customWidth="1"/>
    <col min="8216" max="8216" width="15.28515625" style="87" customWidth="1"/>
    <col min="8217" max="8217" width="16.5703125" style="87" customWidth="1"/>
    <col min="8218" max="8218" width="10.7109375" style="87" customWidth="1"/>
    <col min="8219" max="8219" width="13.42578125" style="87" customWidth="1"/>
    <col min="8220" max="8220" width="11.85546875" style="87" customWidth="1"/>
    <col min="8221" max="8221" width="12.7109375" style="87" customWidth="1"/>
    <col min="8222" max="8222" width="13.28515625" style="87" customWidth="1"/>
    <col min="8223" max="8223" width="11.140625" style="87" customWidth="1"/>
    <col min="8224" max="8224" width="17.85546875" style="87" customWidth="1"/>
    <col min="8225" max="8225" width="11.85546875" style="87" customWidth="1"/>
    <col min="8226" max="8226" width="13.85546875" style="87" customWidth="1"/>
    <col min="8227" max="8227" width="10.7109375" style="87" customWidth="1"/>
    <col min="8228" max="8228" width="14" style="87" customWidth="1"/>
    <col min="8229" max="8229" width="14.42578125" style="87" customWidth="1"/>
    <col min="8230" max="8230" width="21.42578125" style="87" customWidth="1"/>
    <col min="8231" max="8231" width="19.28515625" style="87" customWidth="1"/>
    <col min="8232" max="8232" width="16.7109375" style="87" customWidth="1"/>
    <col min="8233" max="8233" width="18.28515625" style="87" customWidth="1"/>
    <col min="8234" max="8234" width="19.28515625" style="87" customWidth="1"/>
    <col min="8235" max="8235" width="21.7109375" style="87" customWidth="1"/>
    <col min="8236" max="8236" width="13.85546875" style="87" bestFit="1" customWidth="1"/>
    <col min="8237" max="8448" width="9.140625" style="87"/>
    <col min="8449" max="8449" width="11.28515625" style="87" customWidth="1"/>
    <col min="8450" max="8450" width="17.7109375" style="87" bestFit="1" customWidth="1"/>
    <col min="8451" max="8453" width="12.5703125" style="87" bestFit="1" customWidth="1"/>
    <col min="8454" max="8454" width="12.28515625" style="87" bestFit="1" customWidth="1"/>
    <col min="8455" max="8456" width="12.5703125" style="87" bestFit="1" customWidth="1"/>
    <col min="8457" max="8457" width="13.85546875" style="87" bestFit="1" customWidth="1"/>
    <col min="8458" max="8459" width="12.5703125" style="87" bestFit="1" customWidth="1"/>
    <col min="8460" max="8460" width="11.42578125" style="87" bestFit="1" customWidth="1"/>
    <col min="8461" max="8461" width="13.85546875" style="87" bestFit="1" customWidth="1"/>
    <col min="8462" max="8462" width="10.7109375" style="87" customWidth="1"/>
    <col min="8463" max="8463" width="15.85546875" style="87" customWidth="1"/>
    <col min="8464" max="8464" width="13.140625" style="87" customWidth="1"/>
    <col min="8465" max="8465" width="16.5703125" style="87" customWidth="1"/>
    <col min="8466" max="8466" width="14.28515625" style="87" customWidth="1"/>
    <col min="8467" max="8467" width="14.5703125" style="87" customWidth="1"/>
    <col min="8468" max="8468" width="15" style="87" customWidth="1"/>
    <col min="8469" max="8469" width="14.140625" style="87" customWidth="1"/>
    <col min="8470" max="8470" width="14.7109375" style="87" customWidth="1"/>
    <col min="8471" max="8471" width="13.5703125" style="87" customWidth="1"/>
    <col min="8472" max="8472" width="15.28515625" style="87" customWidth="1"/>
    <col min="8473" max="8473" width="16.5703125" style="87" customWidth="1"/>
    <col min="8474" max="8474" width="10.7109375" style="87" customWidth="1"/>
    <col min="8475" max="8475" width="13.42578125" style="87" customWidth="1"/>
    <col min="8476" max="8476" width="11.85546875" style="87" customWidth="1"/>
    <col min="8477" max="8477" width="12.7109375" style="87" customWidth="1"/>
    <col min="8478" max="8478" width="13.28515625" style="87" customWidth="1"/>
    <col min="8479" max="8479" width="11.140625" style="87" customWidth="1"/>
    <col min="8480" max="8480" width="17.85546875" style="87" customWidth="1"/>
    <col min="8481" max="8481" width="11.85546875" style="87" customWidth="1"/>
    <col min="8482" max="8482" width="13.85546875" style="87" customWidth="1"/>
    <col min="8483" max="8483" width="10.7109375" style="87" customWidth="1"/>
    <col min="8484" max="8484" width="14" style="87" customWidth="1"/>
    <col min="8485" max="8485" width="14.42578125" style="87" customWidth="1"/>
    <col min="8486" max="8486" width="21.42578125" style="87" customWidth="1"/>
    <col min="8487" max="8487" width="19.28515625" style="87" customWidth="1"/>
    <col min="8488" max="8488" width="16.7109375" style="87" customWidth="1"/>
    <col min="8489" max="8489" width="18.28515625" style="87" customWidth="1"/>
    <col min="8490" max="8490" width="19.28515625" style="87" customWidth="1"/>
    <col min="8491" max="8491" width="21.7109375" style="87" customWidth="1"/>
    <col min="8492" max="8492" width="13.85546875" style="87" bestFit="1" customWidth="1"/>
    <col min="8493" max="8704" width="9.140625" style="87"/>
    <col min="8705" max="8705" width="11.28515625" style="87" customWidth="1"/>
    <col min="8706" max="8706" width="17.7109375" style="87" bestFit="1" customWidth="1"/>
    <col min="8707" max="8709" width="12.5703125" style="87" bestFit="1" customWidth="1"/>
    <col min="8710" max="8710" width="12.28515625" style="87" bestFit="1" customWidth="1"/>
    <col min="8711" max="8712" width="12.5703125" style="87" bestFit="1" customWidth="1"/>
    <col min="8713" max="8713" width="13.85546875" style="87" bestFit="1" customWidth="1"/>
    <col min="8714" max="8715" width="12.5703125" style="87" bestFit="1" customWidth="1"/>
    <col min="8716" max="8716" width="11.42578125" style="87" bestFit="1" customWidth="1"/>
    <col min="8717" max="8717" width="13.85546875" style="87" bestFit="1" customWidth="1"/>
    <col min="8718" max="8718" width="10.7109375" style="87" customWidth="1"/>
    <col min="8719" max="8719" width="15.85546875" style="87" customWidth="1"/>
    <col min="8720" max="8720" width="13.140625" style="87" customWidth="1"/>
    <col min="8721" max="8721" width="16.5703125" style="87" customWidth="1"/>
    <col min="8722" max="8722" width="14.28515625" style="87" customWidth="1"/>
    <col min="8723" max="8723" width="14.5703125" style="87" customWidth="1"/>
    <col min="8724" max="8724" width="15" style="87" customWidth="1"/>
    <col min="8725" max="8725" width="14.140625" style="87" customWidth="1"/>
    <col min="8726" max="8726" width="14.7109375" style="87" customWidth="1"/>
    <col min="8727" max="8727" width="13.5703125" style="87" customWidth="1"/>
    <col min="8728" max="8728" width="15.28515625" style="87" customWidth="1"/>
    <col min="8729" max="8729" width="16.5703125" style="87" customWidth="1"/>
    <col min="8730" max="8730" width="10.7109375" style="87" customWidth="1"/>
    <col min="8731" max="8731" width="13.42578125" style="87" customWidth="1"/>
    <col min="8732" max="8732" width="11.85546875" style="87" customWidth="1"/>
    <col min="8733" max="8733" width="12.7109375" style="87" customWidth="1"/>
    <col min="8734" max="8734" width="13.28515625" style="87" customWidth="1"/>
    <col min="8735" max="8735" width="11.140625" style="87" customWidth="1"/>
    <col min="8736" max="8736" width="17.85546875" style="87" customWidth="1"/>
    <col min="8737" max="8737" width="11.85546875" style="87" customWidth="1"/>
    <col min="8738" max="8738" width="13.85546875" style="87" customWidth="1"/>
    <col min="8739" max="8739" width="10.7109375" style="87" customWidth="1"/>
    <col min="8740" max="8740" width="14" style="87" customWidth="1"/>
    <col min="8741" max="8741" width="14.42578125" style="87" customWidth="1"/>
    <col min="8742" max="8742" width="21.42578125" style="87" customWidth="1"/>
    <col min="8743" max="8743" width="19.28515625" style="87" customWidth="1"/>
    <col min="8744" max="8744" width="16.7109375" style="87" customWidth="1"/>
    <col min="8745" max="8745" width="18.28515625" style="87" customWidth="1"/>
    <col min="8746" max="8746" width="19.28515625" style="87" customWidth="1"/>
    <col min="8747" max="8747" width="21.7109375" style="87" customWidth="1"/>
    <col min="8748" max="8748" width="13.85546875" style="87" bestFit="1" customWidth="1"/>
    <col min="8749" max="8960" width="9.140625" style="87"/>
    <col min="8961" max="8961" width="11.28515625" style="87" customWidth="1"/>
    <col min="8962" max="8962" width="17.7109375" style="87" bestFit="1" customWidth="1"/>
    <col min="8963" max="8965" width="12.5703125" style="87" bestFit="1" customWidth="1"/>
    <col min="8966" max="8966" width="12.28515625" style="87" bestFit="1" customWidth="1"/>
    <col min="8967" max="8968" width="12.5703125" style="87" bestFit="1" customWidth="1"/>
    <col min="8969" max="8969" width="13.85546875" style="87" bestFit="1" customWidth="1"/>
    <col min="8970" max="8971" width="12.5703125" style="87" bestFit="1" customWidth="1"/>
    <col min="8972" max="8972" width="11.42578125" style="87" bestFit="1" customWidth="1"/>
    <col min="8973" max="8973" width="13.85546875" style="87" bestFit="1" customWidth="1"/>
    <col min="8974" max="8974" width="10.7109375" style="87" customWidth="1"/>
    <col min="8975" max="8975" width="15.85546875" style="87" customWidth="1"/>
    <col min="8976" max="8976" width="13.140625" style="87" customWidth="1"/>
    <col min="8977" max="8977" width="16.5703125" style="87" customWidth="1"/>
    <col min="8978" max="8978" width="14.28515625" style="87" customWidth="1"/>
    <col min="8979" max="8979" width="14.5703125" style="87" customWidth="1"/>
    <col min="8980" max="8980" width="15" style="87" customWidth="1"/>
    <col min="8981" max="8981" width="14.140625" style="87" customWidth="1"/>
    <col min="8982" max="8982" width="14.7109375" style="87" customWidth="1"/>
    <col min="8983" max="8983" width="13.5703125" style="87" customWidth="1"/>
    <col min="8984" max="8984" width="15.28515625" style="87" customWidth="1"/>
    <col min="8985" max="8985" width="16.5703125" style="87" customWidth="1"/>
    <col min="8986" max="8986" width="10.7109375" style="87" customWidth="1"/>
    <col min="8987" max="8987" width="13.42578125" style="87" customWidth="1"/>
    <col min="8988" max="8988" width="11.85546875" style="87" customWidth="1"/>
    <col min="8989" max="8989" width="12.7109375" style="87" customWidth="1"/>
    <col min="8990" max="8990" width="13.28515625" style="87" customWidth="1"/>
    <col min="8991" max="8991" width="11.140625" style="87" customWidth="1"/>
    <col min="8992" max="8992" width="17.85546875" style="87" customWidth="1"/>
    <col min="8993" max="8993" width="11.85546875" style="87" customWidth="1"/>
    <col min="8994" max="8994" width="13.85546875" style="87" customWidth="1"/>
    <col min="8995" max="8995" width="10.7109375" style="87" customWidth="1"/>
    <col min="8996" max="8996" width="14" style="87" customWidth="1"/>
    <col min="8997" max="8997" width="14.42578125" style="87" customWidth="1"/>
    <col min="8998" max="8998" width="21.42578125" style="87" customWidth="1"/>
    <col min="8999" max="8999" width="19.28515625" style="87" customWidth="1"/>
    <col min="9000" max="9000" width="16.7109375" style="87" customWidth="1"/>
    <col min="9001" max="9001" width="18.28515625" style="87" customWidth="1"/>
    <col min="9002" max="9002" width="19.28515625" style="87" customWidth="1"/>
    <col min="9003" max="9003" width="21.7109375" style="87" customWidth="1"/>
    <col min="9004" max="9004" width="13.85546875" style="87" bestFit="1" customWidth="1"/>
    <col min="9005" max="9216" width="9.140625" style="87"/>
    <col min="9217" max="9217" width="11.28515625" style="87" customWidth="1"/>
    <col min="9218" max="9218" width="17.7109375" style="87" bestFit="1" customWidth="1"/>
    <col min="9219" max="9221" width="12.5703125" style="87" bestFit="1" customWidth="1"/>
    <col min="9222" max="9222" width="12.28515625" style="87" bestFit="1" customWidth="1"/>
    <col min="9223" max="9224" width="12.5703125" style="87" bestFit="1" customWidth="1"/>
    <col min="9225" max="9225" width="13.85546875" style="87" bestFit="1" customWidth="1"/>
    <col min="9226" max="9227" width="12.5703125" style="87" bestFit="1" customWidth="1"/>
    <col min="9228" max="9228" width="11.42578125" style="87" bestFit="1" customWidth="1"/>
    <col min="9229" max="9229" width="13.85546875" style="87" bestFit="1" customWidth="1"/>
    <col min="9230" max="9230" width="10.7109375" style="87" customWidth="1"/>
    <col min="9231" max="9231" width="15.85546875" style="87" customWidth="1"/>
    <col min="9232" max="9232" width="13.140625" style="87" customWidth="1"/>
    <col min="9233" max="9233" width="16.5703125" style="87" customWidth="1"/>
    <col min="9234" max="9234" width="14.28515625" style="87" customWidth="1"/>
    <col min="9235" max="9235" width="14.5703125" style="87" customWidth="1"/>
    <col min="9236" max="9236" width="15" style="87" customWidth="1"/>
    <col min="9237" max="9237" width="14.140625" style="87" customWidth="1"/>
    <col min="9238" max="9238" width="14.7109375" style="87" customWidth="1"/>
    <col min="9239" max="9239" width="13.5703125" style="87" customWidth="1"/>
    <col min="9240" max="9240" width="15.28515625" style="87" customWidth="1"/>
    <col min="9241" max="9241" width="16.5703125" style="87" customWidth="1"/>
    <col min="9242" max="9242" width="10.7109375" style="87" customWidth="1"/>
    <col min="9243" max="9243" width="13.42578125" style="87" customWidth="1"/>
    <col min="9244" max="9244" width="11.85546875" style="87" customWidth="1"/>
    <col min="9245" max="9245" width="12.7109375" style="87" customWidth="1"/>
    <col min="9246" max="9246" width="13.28515625" style="87" customWidth="1"/>
    <col min="9247" max="9247" width="11.140625" style="87" customWidth="1"/>
    <col min="9248" max="9248" width="17.85546875" style="87" customWidth="1"/>
    <col min="9249" max="9249" width="11.85546875" style="87" customWidth="1"/>
    <col min="9250" max="9250" width="13.85546875" style="87" customWidth="1"/>
    <col min="9251" max="9251" width="10.7109375" style="87" customWidth="1"/>
    <col min="9252" max="9252" width="14" style="87" customWidth="1"/>
    <col min="9253" max="9253" width="14.42578125" style="87" customWidth="1"/>
    <col min="9254" max="9254" width="21.42578125" style="87" customWidth="1"/>
    <col min="9255" max="9255" width="19.28515625" style="87" customWidth="1"/>
    <col min="9256" max="9256" width="16.7109375" style="87" customWidth="1"/>
    <col min="9257" max="9257" width="18.28515625" style="87" customWidth="1"/>
    <col min="9258" max="9258" width="19.28515625" style="87" customWidth="1"/>
    <col min="9259" max="9259" width="21.7109375" style="87" customWidth="1"/>
    <col min="9260" max="9260" width="13.85546875" style="87" bestFit="1" customWidth="1"/>
    <col min="9261" max="9472" width="9.140625" style="87"/>
    <col min="9473" max="9473" width="11.28515625" style="87" customWidth="1"/>
    <col min="9474" max="9474" width="17.7109375" style="87" bestFit="1" customWidth="1"/>
    <col min="9475" max="9477" width="12.5703125" style="87" bestFit="1" customWidth="1"/>
    <col min="9478" max="9478" width="12.28515625" style="87" bestFit="1" customWidth="1"/>
    <col min="9479" max="9480" width="12.5703125" style="87" bestFit="1" customWidth="1"/>
    <col min="9481" max="9481" width="13.85546875" style="87" bestFit="1" customWidth="1"/>
    <col min="9482" max="9483" width="12.5703125" style="87" bestFit="1" customWidth="1"/>
    <col min="9484" max="9484" width="11.42578125" style="87" bestFit="1" customWidth="1"/>
    <col min="9485" max="9485" width="13.85546875" style="87" bestFit="1" customWidth="1"/>
    <col min="9486" max="9486" width="10.7109375" style="87" customWidth="1"/>
    <col min="9487" max="9487" width="15.85546875" style="87" customWidth="1"/>
    <col min="9488" max="9488" width="13.140625" style="87" customWidth="1"/>
    <col min="9489" max="9489" width="16.5703125" style="87" customWidth="1"/>
    <col min="9490" max="9490" width="14.28515625" style="87" customWidth="1"/>
    <col min="9491" max="9491" width="14.5703125" style="87" customWidth="1"/>
    <col min="9492" max="9492" width="15" style="87" customWidth="1"/>
    <col min="9493" max="9493" width="14.140625" style="87" customWidth="1"/>
    <col min="9494" max="9494" width="14.7109375" style="87" customWidth="1"/>
    <col min="9495" max="9495" width="13.5703125" style="87" customWidth="1"/>
    <col min="9496" max="9496" width="15.28515625" style="87" customWidth="1"/>
    <col min="9497" max="9497" width="16.5703125" style="87" customWidth="1"/>
    <col min="9498" max="9498" width="10.7109375" style="87" customWidth="1"/>
    <col min="9499" max="9499" width="13.42578125" style="87" customWidth="1"/>
    <col min="9500" max="9500" width="11.85546875" style="87" customWidth="1"/>
    <col min="9501" max="9501" width="12.7109375" style="87" customWidth="1"/>
    <col min="9502" max="9502" width="13.28515625" style="87" customWidth="1"/>
    <col min="9503" max="9503" width="11.140625" style="87" customWidth="1"/>
    <col min="9504" max="9504" width="17.85546875" style="87" customWidth="1"/>
    <col min="9505" max="9505" width="11.85546875" style="87" customWidth="1"/>
    <col min="9506" max="9506" width="13.85546875" style="87" customWidth="1"/>
    <col min="9507" max="9507" width="10.7109375" style="87" customWidth="1"/>
    <col min="9508" max="9508" width="14" style="87" customWidth="1"/>
    <col min="9509" max="9509" width="14.42578125" style="87" customWidth="1"/>
    <col min="9510" max="9510" width="21.42578125" style="87" customWidth="1"/>
    <col min="9511" max="9511" width="19.28515625" style="87" customWidth="1"/>
    <col min="9512" max="9512" width="16.7109375" style="87" customWidth="1"/>
    <col min="9513" max="9513" width="18.28515625" style="87" customWidth="1"/>
    <col min="9514" max="9514" width="19.28515625" style="87" customWidth="1"/>
    <col min="9515" max="9515" width="21.7109375" style="87" customWidth="1"/>
    <col min="9516" max="9516" width="13.85546875" style="87" bestFit="1" customWidth="1"/>
    <col min="9517" max="9728" width="9.140625" style="87"/>
    <col min="9729" max="9729" width="11.28515625" style="87" customWidth="1"/>
    <col min="9730" max="9730" width="17.7109375" style="87" bestFit="1" customWidth="1"/>
    <col min="9731" max="9733" width="12.5703125" style="87" bestFit="1" customWidth="1"/>
    <col min="9734" max="9734" width="12.28515625" style="87" bestFit="1" customWidth="1"/>
    <col min="9735" max="9736" width="12.5703125" style="87" bestFit="1" customWidth="1"/>
    <col min="9737" max="9737" width="13.85546875" style="87" bestFit="1" customWidth="1"/>
    <col min="9738" max="9739" width="12.5703125" style="87" bestFit="1" customWidth="1"/>
    <col min="9740" max="9740" width="11.42578125" style="87" bestFit="1" customWidth="1"/>
    <col min="9741" max="9741" width="13.85546875" style="87" bestFit="1" customWidth="1"/>
    <col min="9742" max="9742" width="10.7109375" style="87" customWidth="1"/>
    <col min="9743" max="9743" width="15.85546875" style="87" customWidth="1"/>
    <col min="9744" max="9744" width="13.140625" style="87" customWidth="1"/>
    <col min="9745" max="9745" width="16.5703125" style="87" customWidth="1"/>
    <col min="9746" max="9746" width="14.28515625" style="87" customWidth="1"/>
    <col min="9747" max="9747" width="14.5703125" style="87" customWidth="1"/>
    <col min="9748" max="9748" width="15" style="87" customWidth="1"/>
    <col min="9749" max="9749" width="14.140625" style="87" customWidth="1"/>
    <col min="9750" max="9750" width="14.7109375" style="87" customWidth="1"/>
    <col min="9751" max="9751" width="13.5703125" style="87" customWidth="1"/>
    <col min="9752" max="9752" width="15.28515625" style="87" customWidth="1"/>
    <col min="9753" max="9753" width="16.5703125" style="87" customWidth="1"/>
    <col min="9754" max="9754" width="10.7109375" style="87" customWidth="1"/>
    <col min="9755" max="9755" width="13.42578125" style="87" customWidth="1"/>
    <col min="9756" max="9756" width="11.85546875" style="87" customWidth="1"/>
    <col min="9757" max="9757" width="12.7109375" style="87" customWidth="1"/>
    <col min="9758" max="9758" width="13.28515625" style="87" customWidth="1"/>
    <col min="9759" max="9759" width="11.140625" style="87" customWidth="1"/>
    <col min="9760" max="9760" width="17.85546875" style="87" customWidth="1"/>
    <col min="9761" max="9761" width="11.85546875" style="87" customWidth="1"/>
    <col min="9762" max="9762" width="13.85546875" style="87" customWidth="1"/>
    <col min="9763" max="9763" width="10.7109375" style="87" customWidth="1"/>
    <col min="9764" max="9764" width="14" style="87" customWidth="1"/>
    <col min="9765" max="9765" width="14.42578125" style="87" customWidth="1"/>
    <col min="9766" max="9766" width="21.42578125" style="87" customWidth="1"/>
    <col min="9767" max="9767" width="19.28515625" style="87" customWidth="1"/>
    <col min="9768" max="9768" width="16.7109375" style="87" customWidth="1"/>
    <col min="9769" max="9769" width="18.28515625" style="87" customWidth="1"/>
    <col min="9770" max="9770" width="19.28515625" style="87" customWidth="1"/>
    <col min="9771" max="9771" width="21.7109375" style="87" customWidth="1"/>
    <col min="9772" max="9772" width="13.85546875" style="87" bestFit="1" customWidth="1"/>
    <col min="9773" max="9984" width="9.140625" style="87"/>
    <col min="9985" max="9985" width="11.28515625" style="87" customWidth="1"/>
    <col min="9986" max="9986" width="17.7109375" style="87" bestFit="1" customWidth="1"/>
    <col min="9987" max="9989" width="12.5703125" style="87" bestFit="1" customWidth="1"/>
    <col min="9990" max="9990" width="12.28515625" style="87" bestFit="1" customWidth="1"/>
    <col min="9991" max="9992" width="12.5703125" style="87" bestFit="1" customWidth="1"/>
    <col min="9993" max="9993" width="13.85546875" style="87" bestFit="1" customWidth="1"/>
    <col min="9994" max="9995" width="12.5703125" style="87" bestFit="1" customWidth="1"/>
    <col min="9996" max="9996" width="11.42578125" style="87" bestFit="1" customWidth="1"/>
    <col min="9997" max="9997" width="13.85546875" style="87" bestFit="1" customWidth="1"/>
    <col min="9998" max="9998" width="10.7109375" style="87" customWidth="1"/>
    <col min="9999" max="9999" width="15.85546875" style="87" customWidth="1"/>
    <col min="10000" max="10000" width="13.140625" style="87" customWidth="1"/>
    <col min="10001" max="10001" width="16.5703125" style="87" customWidth="1"/>
    <col min="10002" max="10002" width="14.28515625" style="87" customWidth="1"/>
    <col min="10003" max="10003" width="14.5703125" style="87" customWidth="1"/>
    <col min="10004" max="10004" width="15" style="87" customWidth="1"/>
    <col min="10005" max="10005" width="14.140625" style="87" customWidth="1"/>
    <col min="10006" max="10006" width="14.7109375" style="87" customWidth="1"/>
    <col min="10007" max="10007" width="13.5703125" style="87" customWidth="1"/>
    <col min="10008" max="10008" width="15.28515625" style="87" customWidth="1"/>
    <col min="10009" max="10009" width="16.5703125" style="87" customWidth="1"/>
    <col min="10010" max="10010" width="10.7109375" style="87" customWidth="1"/>
    <col min="10011" max="10011" width="13.42578125" style="87" customWidth="1"/>
    <col min="10012" max="10012" width="11.85546875" style="87" customWidth="1"/>
    <col min="10013" max="10013" width="12.7109375" style="87" customWidth="1"/>
    <col min="10014" max="10014" width="13.28515625" style="87" customWidth="1"/>
    <col min="10015" max="10015" width="11.140625" style="87" customWidth="1"/>
    <col min="10016" max="10016" width="17.85546875" style="87" customWidth="1"/>
    <col min="10017" max="10017" width="11.85546875" style="87" customWidth="1"/>
    <col min="10018" max="10018" width="13.85546875" style="87" customWidth="1"/>
    <col min="10019" max="10019" width="10.7109375" style="87" customWidth="1"/>
    <col min="10020" max="10020" width="14" style="87" customWidth="1"/>
    <col min="10021" max="10021" width="14.42578125" style="87" customWidth="1"/>
    <col min="10022" max="10022" width="21.42578125" style="87" customWidth="1"/>
    <col min="10023" max="10023" width="19.28515625" style="87" customWidth="1"/>
    <col min="10024" max="10024" width="16.7109375" style="87" customWidth="1"/>
    <col min="10025" max="10025" width="18.28515625" style="87" customWidth="1"/>
    <col min="10026" max="10026" width="19.28515625" style="87" customWidth="1"/>
    <col min="10027" max="10027" width="21.7109375" style="87" customWidth="1"/>
    <col min="10028" max="10028" width="13.85546875" style="87" bestFit="1" customWidth="1"/>
    <col min="10029" max="10240" width="9.140625" style="87"/>
    <col min="10241" max="10241" width="11.28515625" style="87" customWidth="1"/>
    <col min="10242" max="10242" width="17.7109375" style="87" bestFit="1" customWidth="1"/>
    <col min="10243" max="10245" width="12.5703125" style="87" bestFit="1" customWidth="1"/>
    <col min="10246" max="10246" width="12.28515625" style="87" bestFit="1" customWidth="1"/>
    <col min="10247" max="10248" width="12.5703125" style="87" bestFit="1" customWidth="1"/>
    <col min="10249" max="10249" width="13.85546875" style="87" bestFit="1" customWidth="1"/>
    <col min="10250" max="10251" width="12.5703125" style="87" bestFit="1" customWidth="1"/>
    <col min="10252" max="10252" width="11.42578125" style="87" bestFit="1" customWidth="1"/>
    <col min="10253" max="10253" width="13.85546875" style="87" bestFit="1" customWidth="1"/>
    <col min="10254" max="10254" width="10.7109375" style="87" customWidth="1"/>
    <col min="10255" max="10255" width="15.85546875" style="87" customWidth="1"/>
    <col min="10256" max="10256" width="13.140625" style="87" customWidth="1"/>
    <col min="10257" max="10257" width="16.5703125" style="87" customWidth="1"/>
    <col min="10258" max="10258" width="14.28515625" style="87" customWidth="1"/>
    <col min="10259" max="10259" width="14.5703125" style="87" customWidth="1"/>
    <col min="10260" max="10260" width="15" style="87" customWidth="1"/>
    <col min="10261" max="10261" width="14.140625" style="87" customWidth="1"/>
    <col min="10262" max="10262" width="14.7109375" style="87" customWidth="1"/>
    <col min="10263" max="10263" width="13.5703125" style="87" customWidth="1"/>
    <col min="10264" max="10264" width="15.28515625" style="87" customWidth="1"/>
    <col min="10265" max="10265" width="16.5703125" style="87" customWidth="1"/>
    <col min="10266" max="10266" width="10.7109375" style="87" customWidth="1"/>
    <col min="10267" max="10267" width="13.42578125" style="87" customWidth="1"/>
    <col min="10268" max="10268" width="11.85546875" style="87" customWidth="1"/>
    <col min="10269" max="10269" width="12.7109375" style="87" customWidth="1"/>
    <col min="10270" max="10270" width="13.28515625" style="87" customWidth="1"/>
    <col min="10271" max="10271" width="11.140625" style="87" customWidth="1"/>
    <col min="10272" max="10272" width="17.85546875" style="87" customWidth="1"/>
    <col min="10273" max="10273" width="11.85546875" style="87" customWidth="1"/>
    <col min="10274" max="10274" width="13.85546875" style="87" customWidth="1"/>
    <col min="10275" max="10275" width="10.7109375" style="87" customWidth="1"/>
    <col min="10276" max="10276" width="14" style="87" customWidth="1"/>
    <col min="10277" max="10277" width="14.42578125" style="87" customWidth="1"/>
    <col min="10278" max="10278" width="21.42578125" style="87" customWidth="1"/>
    <col min="10279" max="10279" width="19.28515625" style="87" customWidth="1"/>
    <col min="10280" max="10280" width="16.7109375" style="87" customWidth="1"/>
    <col min="10281" max="10281" width="18.28515625" style="87" customWidth="1"/>
    <col min="10282" max="10282" width="19.28515625" style="87" customWidth="1"/>
    <col min="10283" max="10283" width="21.7109375" style="87" customWidth="1"/>
    <col min="10284" max="10284" width="13.85546875" style="87" bestFit="1" customWidth="1"/>
    <col min="10285" max="10496" width="9.140625" style="87"/>
    <col min="10497" max="10497" width="11.28515625" style="87" customWidth="1"/>
    <col min="10498" max="10498" width="17.7109375" style="87" bestFit="1" customWidth="1"/>
    <col min="10499" max="10501" width="12.5703125" style="87" bestFit="1" customWidth="1"/>
    <col min="10502" max="10502" width="12.28515625" style="87" bestFit="1" customWidth="1"/>
    <col min="10503" max="10504" width="12.5703125" style="87" bestFit="1" customWidth="1"/>
    <col min="10505" max="10505" width="13.85546875" style="87" bestFit="1" customWidth="1"/>
    <col min="10506" max="10507" width="12.5703125" style="87" bestFit="1" customWidth="1"/>
    <col min="10508" max="10508" width="11.42578125" style="87" bestFit="1" customWidth="1"/>
    <col min="10509" max="10509" width="13.85546875" style="87" bestFit="1" customWidth="1"/>
    <col min="10510" max="10510" width="10.7109375" style="87" customWidth="1"/>
    <col min="10511" max="10511" width="15.85546875" style="87" customWidth="1"/>
    <col min="10512" max="10512" width="13.140625" style="87" customWidth="1"/>
    <col min="10513" max="10513" width="16.5703125" style="87" customWidth="1"/>
    <col min="10514" max="10514" width="14.28515625" style="87" customWidth="1"/>
    <col min="10515" max="10515" width="14.5703125" style="87" customWidth="1"/>
    <col min="10516" max="10516" width="15" style="87" customWidth="1"/>
    <col min="10517" max="10517" width="14.140625" style="87" customWidth="1"/>
    <col min="10518" max="10518" width="14.7109375" style="87" customWidth="1"/>
    <col min="10519" max="10519" width="13.5703125" style="87" customWidth="1"/>
    <col min="10520" max="10520" width="15.28515625" style="87" customWidth="1"/>
    <col min="10521" max="10521" width="16.5703125" style="87" customWidth="1"/>
    <col min="10522" max="10522" width="10.7109375" style="87" customWidth="1"/>
    <col min="10523" max="10523" width="13.42578125" style="87" customWidth="1"/>
    <col min="10524" max="10524" width="11.85546875" style="87" customWidth="1"/>
    <col min="10525" max="10525" width="12.7109375" style="87" customWidth="1"/>
    <col min="10526" max="10526" width="13.28515625" style="87" customWidth="1"/>
    <col min="10527" max="10527" width="11.140625" style="87" customWidth="1"/>
    <col min="10528" max="10528" width="17.85546875" style="87" customWidth="1"/>
    <col min="10529" max="10529" width="11.85546875" style="87" customWidth="1"/>
    <col min="10530" max="10530" width="13.85546875" style="87" customWidth="1"/>
    <col min="10531" max="10531" width="10.7109375" style="87" customWidth="1"/>
    <col min="10532" max="10532" width="14" style="87" customWidth="1"/>
    <col min="10533" max="10533" width="14.42578125" style="87" customWidth="1"/>
    <col min="10534" max="10534" width="21.42578125" style="87" customWidth="1"/>
    <col min="10535" max="10535" width="19.28515625" style="87" customWidth="1"/>
    <col min="10536" max="10536" width="16.7109375" style="87" customWidth="1"/>
    <col min="10537" max="10537" width="18.28515625" style="87" customWidth="1"/>
    <col min="10538" max="10538" width="19.28515625" style="87" customWidth="1"/>
    <col min="10539" max="10539" width="21.7109375" style="87" customWidth="1"/>
    <col min="10540" max="10540" width="13.85546875" style="87" bestFit="1" customWidth="1"/>
    <col min="10541" max="10752" width="9.140625" style="87"/>
    <col min="10753" max="10753" width="11.28515625" style="87" customWidth="1"/>
    <col min="10754" max="10754" width="17.7109375" style="87" bestFit="1" customWidth="1"/>
    <col min="10755" max="10757" width="12.5703125" style="87" bestFit="1" customWidth="1"/>
    <col min="10758" max="10758" width="12.28515625" style="87" bestFit="1" customWidth="1"/>
    <col min="10759" max="10760" width="12.5703125" style="87" bestFit="1" customWidth="1"/>
    <col min="10761" max="10761" width="13.85546875" style="87" bestFit="1" customWidth="1"/>
    <col min="10762" max="10763" width="12.5703125" style="87" bestFit="1" customWidth="1"/>
    <col min="10764" max="10764" width="11.42578125" style="87" bestFit="1" customWidth="1"/>
    <col min="10765" max="10765" width="13.85546875" style="87" bestFit="1" customWidth="1"/>
    <col min="10766" max="10766" width="10.7109375" style="87" customWidth="1"/>
    <col min="10767" max="10767" width="15.85546875" style="87" customWidth="1"/>
    <col min="10768" max="10768" width="13.140625" style="87" customWidth="1"/>
    <col min="10769" max="10769" width="16.5703125" style="87" customWidth="1"/>
    <col min="10770" max="10770" width="14.28515625" style="87" customWidth="1"/>
    <col min="10771" max="10771" width="14.5703125" style="87" customWidth="1"/>
    <col min="10772" max="10772" width="15" style="87" customWidth="1"/>
    <col min="10773" max="10773" width="14.140625" style="87" customWidth="1"/>
    <col min="10774" max="10774" width="14.7109375" style="87" customWidth="1"/>
    <col min="10775" max="10775" width="13.5703125" style="87" customWidth="1"/>
    <col min="10776" max="10776" width="15.28515625" style="87" customWidth="1"/>
    <col min="10777" max="10777" width="16.5703125" style="87" customWidth="1"/>
    <col min="10778" max="10778" width="10.7109375" style="87" customWidth="1"/>
    <col min="10779" max="10779" width="13.42578125" style="87" customWidth="1"/>
    <col min="10780" max="10780" width="11.85546875" style="87" customWidth="1"/>
    <col min="10781" max="10781" width="12.7109375" style="87" customWidth="1"/>
    <col min="10782" max="10782" width="13.28515625" style="87" customWidth="1"/>
    <col min="10783" max="10783" width="11.140625" style="87" customWidth="1"/>
    <col min="10784" max="10784" width="17.85546875" style="87" customWidth="1"/>
    <col min="10785" max="10785" width="11.85546875" style="87" customWidth="1"/>
    <col min="10786" max="10786" width="13.85546875" style="87" customWidth="1"/>
    <col min="10787" max="10787" width="10.7109375" style="87" customWidth="1"/>
    <col min="10788" max="10788" width="14" style="87" customWidth="1"/>
    <col min="10789" max="10789" width="14.42578125" style="87" customWidth="1"/>
    <col min="10790" max="10790" width="21.42578125" style="87" customWidth="1"/>
    <col min="10791" max="10791" width="19.28515625" style="87" customWidth="1"/>
    <col min="10792" max="10792" width="16.7109375" style="87" customWidth="1"/>
    <col min="10793" max="10793" width="18.28515625" style="87" customWidth="1"/>
    <col min="10794" max="10794" width="19.28515625" style="87" customWidth="1"/>
    <col min="10795" max="10795" width="21.7109375" style="87" customWidth="1"/>
    <col min="10796" max="10796" width="13.85546875" style="87" bestFit="1" customWidth="1"/>
    <col min="10797" max="11008" width="9.140625" style="87"/>
    <col min="11009" max="11009" width="11.28515625" style="87" customWidth="1"/>
    <col min="11010" max="11010" width="17.7109375" style="87" bestFit="1" customWidth="1"/>
    <col min="11011" max="11013" width="12.5703125" style="87" bestFit="1" customWidth="1"/>
    <col min="11014" max="11014" width="12.28515625" style="87" bestFit="1" customWidth="1"/>
    <col min="11015" max="11016" width="12.5703125" style="87" bestFit="1" customWidth="1"/>
    <col min="11017" max="11017" width="13.85546875" style="87" bestFit="1" customWidth="1"/>
    <col min="11018" max="11019" width="12.5703125" style="87" bestFit="1" customWidth="1"/>
    <col min="11020" max="11020" width="11.42578125" style="87" bestFit="1" customWidth="1"/>
    <col min="11021" max="11021" width="13.85546875" style="87" bestFit="1" customWidth="1"/>
    <col min="11022" max="11022" width="10.7109375" style="87" customWidth="1"/>
    <col min="11023" max="11023" width="15.85546875" style="87" customWidth="1"/>
    <col min="11024" max="11024" width="13.140625" style="87" customWidth="1"/>
    <col min="11025" max="11025" width="16.5703125" style="87" customWidth="1"/>
    <col min="11026" max="11026" width="14.28515625" style="87" customWidth="1"/>
    <col min="11027" max="11027" width="14.5703125" style="87" customWidth="1"/>
    <col min="11028" max="11028" width="15" style="87" customWidth="1"/>
    <col min="11029" max="11029" width="14.140625" style="87" customWidth="1"/>
    <col min="11030" max="11030" width="14.7109375" style="87" customWidth="1"/>
    <col min="11031" max="11031" width="13.5703125" style="87" customWidth="1"/>
    <col min="11032" max="11032" width="15.28515625" style="87" customWidth="1"/>
    <col min="11033" max="11033" width="16.5703125" style="87" customWidth="1"/>
    <col min="11034" max="11034" width="10.7109375" style="87" customWidth="1"/>
    <col min="11035" max="11035" width="13.42578125" style="87" customWidth="1"/>
    <col min="11036" max="11036" width="11.85546875" style="87" customWidth="1"/>
    <col min="11037" max="11037" width="12.7109375" style="87" customWidth="1"/>
    <col min="11038" max="11038" width="13.28515625" style="87" customWidth="1"/>
    <col min="11039" max="11039" width="11.140625" style="87" customWidth="1"/>
    <col min="11040" max="11040" width="17.85546875" style="87" customWidth="1"/>
    <col min="11041" max="11041" width="11.85546875" style="87" customWidth="1"/>
    <col min="11042" max="11042" width="13.85546875" style="87" customWidth="1"/>
    <col min="11043" max="11043" width="10.7109375" style="87" customWidth="1"/>
    <col min="11044" max="11044" width="14" style="87" customWidth="1"/>
    <col min="11045" max="11045" width="14.42578125" style="87" customWidth="1"/>
    <col min="11046" max="11046" width="21.42578125" style="87" customWidth="1"/>
    <col min="11047" max="11047" width="19.28515625" style="87" customWidth="1"/>
    <col min="11048" max="11048" width="16.7109375" style="87" customWidth="1"/>
    <col min="11049" max="11049" width="18.28515625" style="87" customWidth="1"/>
    <col min="11050" max="11050" width="19.28515625" style="87" customWidth="1"/>
    <col min="11051" max="11051" width="21.7109375" style="87" customWidth="1"/>
    <col min="11052" max="11052" width="13.85546875" style="87" bestFit="1" customWidth="1"/>
    <col min="11053" max="11264" width="9.140625" style="87"/>
    <col min="11265" max="11265" width="11.28515625" style="87" customWidth="1"/>
    <col min="11266" max="11266" width="17.7109375" style="87" bestFit="1" customWidth="1"/>
    <col min="11267" max="11269" width="12.5703125" style="87" bestFit="1" customWidth="1"/>
    <col min="11270" max="11270" width="12.28515625" style="87" bestFit="1" customWidth="1"/>
    <col min="11271" max="11272" width="12.5703125" style="87" bestFit="1" customWidth="1"/>
    <col min="11273" max="11273" width="13.85546875" style="87" bestFit="1" customWidth="1"/>
    <col min="11274" max="11275" width="12.5703125" style="87" bestFit="1" customWidth="1"/>
    <col min="11276" max="11276" width="11.42578125" style="87" bestFit="1" customWidth="1"/>
    <col min="11277" max="11277" width="13.85546875" style="87" bestFit="1" customWidth="1"/>
    <col min="11278" max="11278" width="10.7109375" style="87" customWidth="1"/>
    <col min="11279" max="11279" width="15.85546875" style="87" customWidth="1"/>
    <col min="11280" max="11280" width="13.140625" style="87" customWidth="1"/>
    <col min="11281" max="11281" width="16.5703125" style="87" customWidth="1"/>
    <col min="11282" max="11282" width="14.28515625" style="87" customWidth="1"/>
    <col min="11283" max="11283" width="14.5703125" style="87" customWidth="1"/>
    <col min="11284" max="11284" width="15" style="87" customWidth="1"/>
    <col min="11285" max="11285" width="14.140625" style="87" customWidth="1"/>
    <col min="11286" max="11286" width="14.7109375" style="87" customWidth="1"/>
    <col min="11287" max="11287" width="13.5703125" style="87" customWidth="1"/>
    <col min="11288" max="11288" width="15.28515625" style="87" customWidth="1"/>
    <col min="11289" max="11289" width="16.5703125" style="87" customWidth="1"/>
    <col min="11290" max="11290" width="10.7109375" style="87" customWidth="1"/>
    <col min="11291" max="11291" width="13.42578125" style="87" customWidth="1"/>
    <col min="11292" max="11292" width="11.85546875" style="87" customWidth="1"/>
    <col min="11293" max="11293" width="12.7109375" style="87" customWidth="1"/>
    <col min="11294" max="11294" width="13.28515625" style="87" customWidth="1"/>
    <col min="11295" max="11295" width="11.140625" style="87" customWidth="1"/>
    <col min="11296" max="11296" width="17.85546875" style="87" customWidth="1"/>
    <col min="11297" max="11297" width="11.85546875" style="87" customWidth="1"/>
    <col min="11298" max="11298" width="13.85546875" style="87" customWidth="1"/>
    <col min="11299" max="11299" width="10.7109375" style="87" customWidth="1"/>
    <col min="11300" max="11300" width="14" style="87" customWidth="1"/>
    <col min="11301" max="11301" width="14.42578125" style="87" customWidth="1"/>
    <col min="11302" max="11302" width="21.42578125" style="87" customWidth="1"/>
    <col min="11303" max="11303" width="19.28515625" style="87" customWidth="1"/>
    <col min="11304" max="11304" width="16.7109375" style="87" customWidth="1"/>
    <col min="11305" max="11305" width="18.28515625" style="87" customWidth="1"/>
    <col min="11306" max="11306" width="19.28515625" style="87" customWidth="1"/>
    <col min="11307" max="11307" width="21.7109375" style="87" customWidth="1"/>
    <col min="11308" max="11308" width="13.85546875" style="87" bestFit="1" customWidth="1"/>
    <col min="11309" max="11520" width="9.140625" style="87"/>
    <col min="11521" max="11521" width="11.28515625" style="87" customWidth="1"/>
    <col min="11522" max="11522" width="17.7109375" style="87" bestFit="1" customWidth="1"/>
    <col min="11523" max="11525" width="12.5703125" style="87" bestFit="1" customWidth="1"/>
    <col min="11526" max="11526" width="12.28515625" style="87" bestFit="1" customWidth="1"/>
    <col min="11527" max="11528" width="12.5703125" style="87" bestFit="1" customWidth="1"/>
    <col min="11529" max="11529" width="13.85546875" style="87" bestFit="1" customWidth="1"/>
    <col min="11530" max="11531" width="12.5703125" style="87" bestFit="1" customWidth="1"/>
    <col min="11532" max="11532" width="11.42578125" style="87" bestFit="1" customWidth="1"/>
    <col min="11533" max="11533" width="13.85546875" style="87" bestFit="1" customWidth="1"/>
    <col min="11534" max="11534" width="10.7109375" style="87" customWidth="1"/>
    <col min="11535" max="11535" width="15.85546875" style="87" customWidth="1"/>
    <col min="11536" max="11536" width="13.140625" style="87" customWidth="1"/>
    <col min="11537" max="11537" width="16.5703125" style="87" customWidth="1"/>
    <col min="11538" max="11538" width="14.28515625" style="87" customWidth="1"/>
    <col min="11539" max="11539" width="14.5703125" style="87" customWidth="1"/>
    <col min="11540" max="11540" width="15" style="87" customWidth="1"/>
    <col min="11541" max="11541" width="14.140625" style="87" customWidth="1"/>
    <col min="11542" max="11542" width="14.7109375" style="87" customWidth="1"/>
    <col min="11543" max="11543" width="13.5703125" style="87" customWidth="1"/>
    <col min="11544" max="11544" width="15.28515625" style="87" customWidth="1"/>
    <col min="11545" max="11545" width="16.5703125" style="87" customWidth="1"/>
    <col min="11546" max="11546" width="10.7109375" style="87" customWidth="1"/>
    <col min="11547" max="11547" width="13.42578125" style="87" customWidth="1"/>
    <col min="11548" max="11548" width="11.85546875" style="87" customWidth="1"/>
    <col min="11549" max="11549" width="12.7109375" style="87" customWidth="1"/>
    <col min="11550" max="11550" width="13.28515625" style="87" customWidth="1"/>
    <col min="11551" max="11551" width="11.140625" style="87" customWidth="1"/>
    <col min="11552" max="11552" width="17.85546875" style="87" customWidth="1"/>
    <col min="11553" max="11553" width="11.85546875" style="87" customWidth="1"/>
    <col min="11554" max="11554" width="13.85546875" style="87" customWidth="1"/>
    <col min="11555" max="11555" width="10.7109375" style="87" customWidth="1"/>
    <col min="11556" max="11556" width="14" style="87" customWidth="1"/>
    <col min="11557" max="11557" width="14.42578125" style="87" customWidth="1"/>
    <col min="11558" max="11558" width="21.42578125" style="87" customWidth="1"/>
    <col min="11559" max="11559" width="19.28515625" style="87" customWidth="1"/>
    <col min="11560" max="11560" width="16.7109375" style="87" customWidth="1"/>
    <col min="11561" max="11561" width="18.28515625" style="87" customWidth="1"/>
    <col min="11562" max="11562" width="19.28515625" style="87" customWidth="1"/>
    <col min="11563" max="11563" width="21.7109375" style="87" customWidth="1"/>
    <col min="11564" max="11564" width="13.85546875" style="87" bestFit="1" customWidth="1"/>
    <col min="11565" max="11776" width="9.140625" style="87"/>
    <col min="11777" max="11777" width="11.28515625" style="87" customWidth="1"/>
    <col min="11778" max="11778" width="17.7109375" style="87" bestFit="1" customWidth="1"/>
    <col min="11779" max="11781" width="12.5703125" style="87" bestFit="1" customWidth="1"/>
    <col min="11782" max="11782" width="12.28515625" style="87" bestFit="1" customWidth="1"/>
    <col min="11783" max="11784" width="12.5703125" style="87" bestFit="1" customWidth="1"/>
    <col min="11785" max="11785" width="13.85546875" style="87" bestFit="1" customWidth="1"/>
    <col min="11786" max="11787" width="12.5703125" style="87" bestFit="1" customWidth="1"/>
    <col min="11788" max="11788" width="11.42578125" style="87" bestFit="1" customWidth="1"/>
    <col min="11789" max="11789" width="13.85546875" style="87" bestFit="1" customWidth="1"/>
    <col min="11790" max="11790" width="10.7109375" style="87" customWidth="1"/>
    <col min="11791" max="11791" width="15.85546875" style="87" customWidth="1"/>
    <col min="11792" max="11792" width="13.140625" style="87" customWidth="1"/>
    <col min="11793" max="11793" width="16.5703125" style="87" customWidth="1"/>
    <col min="11794" max="11794" width="14.28515625" style="87" customWidth="1"/>
    <col min="11795" max="11795" width="14.5703125" style="87" customWidth="1"/>
    <col min="11796" max="11796" width="15" style="87" customWidth="1"/>
    <col min="11797" max="11797" width="14.140625" style="87" customWidth="1"/>
    <col min="11798" max="11798" width="14.7109375" style="87" customWidth="1"/>
    <col min="11799" max="11799" width="13.5703125" style="87" customWidth="1"/>
    <col min="11800" max="11800" width="15.28515625" style="87" customWidth="1"/>
    <col min="11801" max="11801" width="16.5703125" style="87" customWidth="1"/>
    <col min="11802" max="11802" width="10.7109375" style="87" customWidth="1"/>
    <col min="11803" max="11803" width="13.42578125" style="87" customWidth="1"/>
    <col min="11804" max="11804" width="11.85546875" style="87" customWidth="1"/>
    <col min="11805" max="11805" width="12.7109375" style="87" customWidth="1"/>
    <col min="11806" max="11806" width="13.28515625" style="87" customWidth="1"/>
    <col min="11807" max="11807" width="11.140625" style="87" customWidth="1"/>
    <col min="11808" max="11808" width="17.85546875" style="87" customWidth="1"/>
    <col min="11809" max="11809" width="11.85546875" style="87" customWidth="1"/>
    <col min="11810" max="11810" width="13.85546875" style="87" customWidth="1"/>
    <col min="11811" max="11811" width="10.7109375" style="87" customWidth="1"/>
    <col min="11812" max="11812" width="14" style="87" customWidth="1"/>
    <col min="11813" max="11813" width="14.42578125" style="87" customWidth="1"/>
    <col min="11814" max="11814" width="21.42578125" style="87" customWidth="1"/>
    <col min="11815" max="11815" width="19.28515625" style="87" customWidth="1"/>
    <col min="11816" max="11816" width="16.7109375" style="87" customWidth="1"/>
    <col min="11817" max="11817" width="18.28515625" style="87" customWidth="1"/>
    <col min="11818" max="11818" width="19.28515625" style="87" customWidth="1"/>
    <col min="11819" max="11819" width="21.7109375" style="87" customWidth="1"/>
    <col min="11820" max="11820" width="13.85546875" style="87" bestFit="1" customWidth="1"/>
    <col min="11821" max="12032" width="9.140625" style="87"/>
    <col min="12033" max="12033" width="11.28515625" style="87" customWidth="1"/>
    <col min="12034" max="12034" width="17.7109375" style="87" bestFit="1" customWidth="1"/>
    <col min="12035" max="12037" width="12.5703125" style="87" bestFit="1" customWidth="1"/>
    <col min="12038" max="12038" width="12.28515625" style="87" bestFit="1" customWidth="1"/>
    <col min="12039" max="12040" width="12.5703125" style="87" bestFit="1" customWidth="1"/>
    <col min="12041" max="12041" width="13.85546875" style="87" bestFit="1" customWidth="1"/>
    <col min="12042" max="12043" width="12.5703125" style="87" bestFit="1" customWidth="1"/>
    <col min="12044" max="12044" width="11.42578125" style="87" bestFit="1" customWidth="1"/>
    <col min="12045" max="12045" width="13.85546875" style="87" bestFit="1" customWidth="1"/>
    <col min="12046" max="12046" width="10.7109375" style="87" customWidth="1"/>
    <col min="12047" max="12047" width="15.85546875" style="87" customWidth="1"/>
    <col min="12048" max="12048" width="13.140625" style="87" customWidth="1"/>
    <col min="12049" max="12049" width="16.5703125" style="87" customWidth="1"/>
    <col min="12050" max="12050" width="14.28515625" style="87" customWidth="1"/>
    <col min="12051" max="12051" width="14.5703125" style="87" customWidth="1"/>
    <col min="12052" max="12052" width="15" style="87" customWidth="1"/>
    <col min="12053" max="12053" width="14.140625" style="87" customWidth="1"/>
    <col min="12054" max="12054" width="14.7109375" style="87" customWidth="1"/>
    <col min="12055" max="12055" width="13.5703125" style="87" customWidth="1"/>
    <col min="12056" max="12056" width="15.28515625" style="87" customWidth="1"/>
    <col min="12057" max="12057" width="16.5703125" style="87" customWidth="1"/>
    <col min="12058" max="12058" width="10.7109375" style="87" customWidth="1"/>
    <col min="12059" max="12059" width="13.42578125" style="87" customWidth="1"/>
    <col min="12060" max="12060" width="11.85546875" style="87" customWidth="1"/>
    <col min="12061" max="12061" width="12.7109375" style="87" customWidth="1"/>
    <col min="12062" max="12062" width="13.28515625" style="87" customWidth="1"/>
    <col min="12063" max="12063" width="11.140625" style="87" customWidth="1"/>
    <col min="12064" max="12064" width="17.85546875" style="87" customWidth="1"/>
    <col min="12065" max="12065" width="11.85546875" style="87" customWidth="1"/>
    <col min="12066" max="12066" width="13.85546875" style="87" customWidth="1"/>
    <col min="12067" max="12067" width="10.7109375" style="87" customWidth="1"/>
    <col min="12068" max="12068" width="14" style="87" customWidth="1"/>
    <col min="12069" max="12069" width="14.42578125" style="87" customWidth="1"/>
    <col min="12070" max="12070" width="21.42578125" style="87" customWidth="1"/>
    <col min="12071" max="12071" width="19.28515625" style="87" customWidth="1"/>
    <col min="12072" max="12072" width="16.7109375" style="87" customWidth="1"/>
    <col min="12073" max="12073" width="18.28515625" style="87" customWidth="1"/>
    <col min="12074" max="12074" width="19.28515625" style="87" customWidth="1"/>
    <col min="12075" max="12075" width="21.7109375" style="87" customWidth="1"/>
    <col min="12076" max="12076" width="13.85546875" style="87" bestFit="1" customWidth="1"/>
    <col min="12077" max="12288" width="9.140625" style="87"/>
    <col min="12289" max="12289" width="11.28515625" style="87" customWidth="1"/>
    <col min="12290" max="12290" width="17.7109375" style="87" bestFit="1" customWidth="1"/>
    <col min="12291" max="12293" width="12.5703125" style="87" bestFit="1" customWidth="1"/>
    <col min="12294" max="12294" width="12.28515625" style="87" bestFit="1" customWidth="1"/>
    <col min="12295" max="12296" width="12.5703125" style="87" bestFit="1" customWidth="1"/>
    <col min="12297" max="12297" width="13.85546875" style="87" bestFit="1" customWidth="1"/>
    <col min="12298" max="12299" width="12.5703125" style="87" bestFit="1" customWidth="1"/>
    <col min="12300" max="12300" width="11.42578125" style="87" bestFit="1" customWidth="1"/>
    <col min="12301" max="12301" width="13.85546875" style="87" bestFit="1" customWidth="1"/>
    <col min="12302" max="12302" width="10.7109375" style="87" customWidth="1"/>
    <col min="12303" max="12303" width="15.85546875" style="87" customWidth="1"/>
    <col min="12304" max="12304" width="13.140625" style="87" customWidth="1"/>
    <col min="12305" max="12305" width="16.5703125" style="87" customWidth="1"/>
    <col min="12306" max="12306" width="14.28515625" style="87" customWidth="1"/>
    <col min="12307" max="12307" width="14.5703125" style="87" customWidth="1"/>
    <col min="12308" max="12308" width="15" style="87" customWidth="1"/>
    <col min="12309" max="12309" width="14.140625" style="87" customWidth="1"/>
    <col min="12310" max="12310" width="14.7109375" style="87" customWidth="1"/>
    <col min="12311" max="12311" width="13.5703125" style="87" customWidth="1"/>
    <col min="12312" max="12312" width="15.28515625" style="87" customWidth="1"/>
    <col min="12313" max="12313" width="16.5703125" style="87" customWidth="1"/>
    <col min="12314" max="12314" width="10.7109375" style="87" customWidth="1"/>
    <col min="12315" max="12315" width="13.42578125" style="87" customWidth="1"/>
    <col min="12316" max="12316" width="11.85546875" style="87" customWidth="1"/>
    <col min="12317" max="12317" width="12.7109375" style="87" customWidth="1"/>
    <col min="12318" max="12318" width="13.28515625" style="87" customWidth="1"/>
    <col min="12319" max="12319" width="11.140625" style="87" customWidth="1"/>
    <col min="12320" max="12320" width="17.85546875" style="87" customWidth="1"/>
    <col min="12321" max="12321" width="11.85546875" style="87" customWidth="1"/>
    <col min="12322" max="12322" width="13.85546875" style="87" customWidth="1"/>
    <col min="12323" max="12323" width="10.7109375" style="87" customWidth="1"/>
    <col min="12324" max="12324" width="14" style="87" customWidth="1"/>
    <col min="12325" max="12325" width="14.42578125" style="87" customWidth="1"/>
    <col min="12326" max="12326" width="21.42578125" style="87" customWidth="1"/>
    <col min="12327" max="12327" width="19.28515625" style="87" customWidth="1"/>
    <col min="12328" max="12328" width="16.7109375" style="87" customWidth="1"/>
    <col min="12329" max="12329" width="18.28515625" style="87" customWidth="1"/>
    <col min="12330" max="12330" width="19.28515625" style="87" customWidth="1"/>
    <col min="12331" max="12331" width="21.7109375" style="87" customWidth="1"/>
    <col min="12332" max="12332" width="13.85546875" style="87" bestFit="1" customWidth="1"/>
    <col min="12333" max="12544" width="9.140625" style="87"/>
    <col min="12545" max="12545" width="11.28515625" style="87" customWidth="1"/>
    <col min="12546" max="12546" width="17.7109375" style="87" bestFit="1" customWidth="1"/>
    <col min="12547" max="12549" width="12.5703125" style="87" bestFit="1" customWidth="1"/>
    <col min="12550" max="12550" width="12.28515625" style="87" bestFit="1" customWidth="1"/>
    <col min="12551" max="12552" width="12.5703125" style="87" bestFit="1" customWidth="1"/>
    <col min="12553" max="12553" width="13.85546875" style="87" bestFit="1" customWidth="1"/>
    <col min="12554" max="12555" width="12.5703125" style="87" bestFit="1" customWidth="1"/>
    <col min="12556" max="12556" width="11.42578125" style="87" bestFit="1" customWidth="1"/>
    <col min="12557" max="12557" width="13.85546875" style="87" bestFit="1" customWidth="1"/>
    <col min="12558" max="12558" width="10.7109375" style="87" customWidth="1"/>
    <col min="12559" max="12559" width="15.85546875" style="87" customWidth="1"/>
    <col min="12560" max="12560" width="13.140625" style="87" customWidth="1"/>
    <col min="12561" max="12561" width="16.5703125" style="87" customWidth="1"/>
    <col min="12562" max="12562" width="14.28515625" style="87" customWidth="1"/>
    <col min="12563" max="12563" width="14.5703125" style="87" customWidth="1"/>
    <col min="12564" max="12564" width="15" style="87" customWidth="1"/>
    <col min="12565" max="12565" width="14.140625" style="87" customWidth="1"/>
    <col min="12566" max="12566" width="14.7109375" style="87" customWidth="1"/>
    <col min="12567" max="12567" width="13.5703125" style="87" customWidth="1"/>
    <col min="12568" max="12568" width="15.28515625" style="87" customWidth="1"/>
    <col min="12569" max="12569" width="16.5703125" style="87" customWidth="1"/>
    <col min="12570" max="12570" width="10.7109375" style="87" customWidth="1"/>
    <col min="12571" max="12571" width="13.42578125" style="87" customWidth="1"/>
    <col min="12572" max="12572" width="11.85546875" style="87" customWidth="1"/>
    <col min="12573" max="12573" width="12.7109375" style="87" customWidth="1"/>
    <col min="12574" max="12574" width="13.28515625" style="87" customWidth="1"/>
    <col min="12575" max="12575" width="11.140625" style="87" customWidth="1"/>
    <col min="12576" max="12576" width="17.85546875" style="87" customWidth="1"/>
    <col min="12577" max="12577" width="11.85546875" style="87" customWidth="1"/>
    <col min="12578" max="12578" width="13.85546875" style="87" customWidth="1"/>
    <col min="12579" max="12579" width="10.7109375" style="87" customWidth="1"/>
    <col min="12580" max="12580" width="14" style="87" customWidth="1"/>
    <col min="12581" max="12581" width="14.42578125" style="87" customWidth="1"/>
    <col min="12582" max="12582" width="21.42578125" style="87" customWidth="1"/>
    <col min="12583" max="12583" width="19.28515625" style="87" customWidth="1"/>
    <col min="12584" max="12584" width="16.7109375" style="87" customWidth="1"/>
    <col min="12585" max="12585" width="18.28515625" style="87" customWidth="1"/>
    <col min="12586" max="12586" width="19.28515625" style="87" customWidth="1"/>
    <col min="12587" max="12587" width="21.7109375" style="87" customWidth="1"/>
    <col min="12588" max="12588" width="13.85546875" style="87" bestFit="1" customWidth="1"/>
    <col min="12589" max="12800" width="9.140625" style="87"/>
    <col min="12801" max="12801" width="11.28515625" style="87" customWidth="1"/>
    <col min="12802" max="12802" width="17.7109375" style="87" bestFit="1" customWidth="1"/>
    <col min="12803" max="12805" width="12.5703125" style="87" bestFit="1" customWidth="1"/>
    <col min="12806" max="12806" width="12.28515625" style="87" bestFit="1" customWidth="1"/>
    <col min="12807" max="12808" width="12.5703125" style="87" bestFit="1" customWidth="1"/>
    <col min="12809" max="12809" width="13.85546875" style="87" bestFit="1" customWidth="1"/>
    <col min="12810" max="12811" width="12.5703125" style="87" bestFit="1" customWidth="1"/>
    <col min="12812" max="12812" width="11.42578125" style="87" bestFit="1" customWidth="1"/>
    <col min="12813" max="12813" width="13.85546875" style="87" bestFit="1" customWidth="1"/>
    <col min="12814" max="12814" width="10.7109375" style="87" customWidth="1"/>
    <col min="12815" max="12815" width="15.85546875" style="87" customWidth="1"/>
    <col min="12816" max="12816" width="13.140625" style="87" customWidth="1"/>
    <col min="12817" max="12817" width="16.5703125" style="87" customWidth="1"/>
    <col min="12818" max="12818" width="14.28515625" style="87" customWidth="1"/>
    <col min="12819" max="12819" width="14.5703125" style="87" customWidth="1"/>
    <col min="12820" max="12820" width="15" style="87" customWidth="1"/>
    <col min="12821" max="12821" width="14.140625" style="87" customWidth="1"/>
    <col min="12822" max="12822" width="14.7109375" style="87" customWidth="1"/>
    <col min="12823" max="12823" width="13.5703125" style="87" customWidth="1"/>
    <col min="12824" max="12824" width="15.28515625" style="87" customWidth="1"/>
    <col min="12825" max="12825" width="16.5703125" style="87" customWidth="1"/>
    <col min="12826" max="12826" width="10.7109375" style="87" customWidth="1"/>
    <col min="12827" max="12827" width="13.42578125" style="87" customWidth="1"/>
    <col min="12828" max="12828" width="11.85546875" style="87" customWidth="1"/>
    <col min="12829" max="12829" width="12.7109375" style="87" customWidth="1"/>
    <col min="12830" max="12830" width="13.28515625" style="87" customWidth="1"/>
    <col min="12831" max="12831" width="11.140625" style="87" customWidth="1"/>
    <col min="12832" max="12832" width="17.85546875" style="87" customWidth="1"/>
    <col min="12833" max="12833" width="11.85546875" style="87" customWidth="1"/>
    <col min="12834" max="12834" width="13.85546875" style="87" customWidth="1"/>
    <col min="12835" max="12835" width="10.7109375" style="87" customWidth="1"/>
    <col min="12836" max="12836" width="14" style="87" customWidth="1"/>
    <col min="12837" max="12837" width="14.42578125" style="87" customWidth="1"/>
    <col min="12838" max="12838" width="21.42578125" style="87" customWidth="1"/>
    <col min="12839" max="12839" width="19.28515625" style="87" customWidth="1"/>
    <col min="12840" max="12840" width="16.7109375" style="87" customWidth="1"/>
    <col min="12841" max="12841" width="18.28515625" style="87" customWidth="1"/>
    <col min="12842" max="12842" width="19.28515625" style="87" customWidth="1"/>
    <col min="12843" max="12843" width="21.7109375" style="87" customWidth="1"/>
    <col min="12844" max="12844" width="13.85546875" style="87" bestFit="1" customWidth="1"/>
    <col min="12845" max="13056" width="9.140625" style="87"/>
    <col min="13057" max="13057" width="11.28515625" style="87" customWidth="1"/>
    <col min="13058" max="13058" width="17.7109375" style="87" bestFit="1" customWidth="1"/>
    <col min="13059" max="13061" width="12.5703125" style="87" bestFit="1" customWidth="1"/>
    <col min="13062" max="13062" width="12.28515625" style="87" bestFit="1" customWidth="1"/>
    <col min="13063" max="13064" width="12.5703125" style="87" bestFit="1" customWidth="1"/>
    <col min="13065" max="13065" width="13.85546875" style="87" bestFit="1" customWidth="1"/>
    <col min="13066" max="13067" width="12.5703125" style="87" bestFit="1" customWidth="1"/>
    <col min="13068" max="13068" width="11.42578125" style="87" bestFit="1" customWidth="1"/>
    <col min="13069" max="13069" width="13.85546875" style="87" bestFit="1" customWidth="1"/>
    <col min="13070" max="13070" width="10.7109375" style="87" customWidth="1"/>
    <col min="13071" max="13071" width="15.85546875" style="87" customWidth="1"/>
    <col min="13072" max="13072" width="13.140625" style="87" customWidth="1"/>
    <col min="13073" max="13073" width="16.5703125" style="87" customWidth="1"/>
    <col min="13074" max="13074" width="14.28515625" style="87" customWidth="1"/>
    <col min="13075" max="13075" width="14.5703125" style="87" customWidth="1"/>
    <col min="13076" max="13076" width="15" style="87" customWidth="1"/>
    <col min="13077" max="13077" width="14.140625" style="87" customWidth="1"/>
    <col min="13078" max="13078" width="14.7109375" style="87" customWidth="1"/>
    <col min="13079" max="13079" width="13.5703125" style="87" customWidth="1"/>
    <col min="13080" max="13080" width="15.28515625" style="87" customWidth="1"/>
    <col min="13081" max="13081" width="16.5703125" style="87" customWidth="1"/>
    <col min="13082" max="13082" width="10.7109375" style="87" customWidth="1"/>
    <col min="13083" max="13083" width="13.42578125" style="87" customWidth="1"/>
    <col min="13084" max="13084" width="11.85546875" style="87" customWidth="1"/>
    <col min="13085" max="13085" width="12.7109375" style="87" customWidth="1"/>
    <col min="13086" max="13086" width="13.28515625" style="87" customWidth="1"/>
    <col min="13087" max="13087" width="11.140625" style="87" customWidth="1"/>
    <col min="13088" max="13088" width="17.85546875" style="87" customWidth="1"/>
    <col min="13089" max="13089" width="11.85546875" style="87" customWidth="1"/>
    <col min="13090" max="13090" width="13.85546875" style="87" customWidth="1"/>
    <col min="13091" max="13091" width="10.7109375" style="87" customWidth="1"/>
    <col min="13092" max="13092" width="14" style="87" customWidth="1"/>
    <col min="13093" max="13093" width="14.42578125" style="87" customWidth="1"/>
    <col min="13094" max="13094" width="21.42578125" style="87" customWidth="1"/>
    <col min="13095" max="13095" width="19.28515625" style="87" customWidth="1"/>
    <col min="13096" max="13096" width="16.7109375" style="87" customWidth="1"/>
    <col min="13097" max="13097" width="18.28515625" style="87" customWidth="1"/>
    <col min="13098" max="13098" width="19.28515625" style="87" customWidth="1"/>
    <col min="13099" max="13099" width="21.7109375" style="87" customWidth="1"/>
    <col min="13100" max="13100" width="13.85546875" style="87" bestFit="1" customWidth="1"/>
    <col min="13101" max="13312" width="9.140625" style="87"/>
    <col min="13313" max="13313" width="11.28515625" style="87" customWidth="1"/>
    <col min="13314" max="13314" width="17.7109375" style="87" bestFit="1" customWidth="1"/>
    <col min="13315" max="13317" width="12.5703125" style="87" bestFit="1" customWidth="1"/>
    <col min="13318" max="13318" width="12.28515625" style="87" bestFit="1" customWidth="1"/>
    <col min="13319" max="13320" width="12.5703125" style="87" bestFit="1" customWidth="1"/>
    <col min="13321" max="13321" width="13.85546875" style="87" bestFit="1" customWidth="1"/>
    <col min="13322" max="13323" width="12.5703125" style="87" bestFit="1" customWidth="1"/>
    <col min="13324" max="13324" width="11.42578125" style="87" bestFit="1" customWidth="1"/>
    <col min="13325" max="13325" width="13.85546875" style="87" bestFit="1" customWidth="1"/>
    <col min="13326" max="13326" width="10.7109375" style="87" customWidth="1"/>
    <col min="13327" max="13327" width="15.85546875" style="87" customWidth="1"/>
    <col min="13328" max="13328" width="13.140625" style="87" customWidth="1"/>
    <col min="13329" max="13329" width="16.5703125" style="87" customWidth="1"/>
    <col min="13330" max="13330" width="14.28515625" style="87" customWidth="1"/>
    <col min="13331" max="13331" width="14.5703125" style="87" customWidth="1"/>
    <col min="13332" max="13332" width="15" style="87" customWidth="1"/>
    <col min="13333" max="13333" width="14.140625" style="87" customWidth="1"/>
    <col min="13334" max="13334" width="14.7109375" style="87" customWidth="1"/>
    <col min="13335" max="13335" width="13.5703125" style="87" customWidth="1"/>
    <col min="13336" max="13336" width="15.28515625" style="87" customWidth="1"/>
    <col min="13337" max="13337" width="16.5703125" style="87" customWidth="1"/>
    <col min="13338" max="13338" width="10.7109375" style="87" customWidth="1"/>
    <col min="13339" max="13339" width="13.42578125" style="87" customWidth="1"/>
    <col min="13340" max="13340" width="11.85546875" style="87" customWidth="1"/>
    <col min="13341" max="13341" width="12.7109375" style="87" customWidth="1"/>
    <col min="13342" max="13342" width="13.28515625" style="87" customWidth="1"/>
    <col min="13343" max="13343" width="11.140625" style="87" customWidth="1"/>
    <col min="13344" max="13344" width="17.85546875" style="87" customWidth="1"/>
    <col min="13345" max="13345" width="11.85546875" style="87" customWidth="1"/>
    <col min="13346" max="13346" width="13.85546875" style="87" customWidth="1"/>
    <col min="13347" max="13347" width="10.7109375" style="87" customWidth="1"/>
    <col min="13348" max="13348" width="14" style="87" customWidth="1"/>
    <col min="13349" max="13349" width="14.42578125" style="87" customWidth="1"/>
    <col min="13350" max="13350" width="21.42578125" style="87" customWidth="1"/>
    <col min="13351" max="13351" width="19.28515625" style="87" customWidth="1"/>
    <col min="13352" max="13352" width="16.7109375" style="87" customWidth="1"/>
    <col min="13353" max="13353" width="18.28515625" style="87" customWidth="1"/>
    <col min="13354" max="13354" width="19.28515625" style="87" customWidth="1"/>
    <col min="13355" max="13355" width="21.7109375" style="87" customWidth="1"/>
    <col min="13356" max="13356" width="13.85546875" style="87" bestFit="1" customWidth="1"/>
    <col min="13357" max="13568" width="9.140625" style="87"/>
    <col min="13569" max="13569" width="11.28515625" style="87" customWidth="1"/>
    <col min="13570" max="13570" width="17.7109375" style="87" bestFit="1" customWidth="1"/>
    <col min="13571" max="13573" width="12.5703125" style="87" bestFit="1" customWidth="1"/>
    <col min="13574" max="13574" width="12.28515625" style="87" bestFit="1" customWidth="1"/>
    <col min="13575" max="13576" width="12.5703125" style="87" bestFit="1" customWidth="1"/>
    <col min="13577" max="13577" width="13.85546875" style="87" bestFit="1" customWidth="1"/>
    <col min="13578" max="13579" width="12.5703125" style="87" bestFit="1" customWidth="1"/>
    <col min="13580" max="13580" width="11.42578125" style="87" bestFit="1" customWidth="1"/>
    <col min="13581" max="13581" width="13.85546875" style="87" bestFit="1" customWidth="1"/>
    <col min="13582" max="13582" width="10.7109375" style="87" customWidth="1"/>
    <col min="13583" max="13583" width="15.85546875" style="87" customWidth="1"/>
    <col min="13584" max="13584" width="13.140625" style="87" customWidth="1"/>
    <col min="13585" max="13585" width="16.5703125" style="87" customWidth="1"/>
    <col min="13586" max="13586" width="14.28515625" style="87" customWidth="1"/>
    <col min="13587" max="13587" width="14.5703125" style="87" customWidth="1"/>
    <col min="13588" max="13588" width="15" style="87" customWidth="1"/>
    <col min="13589" max="13589" width="14.140625" style="87" customWidth="1"/>
    <col min="13590" max="13590" width="14.7109375" style="87" customWidth="1"/>
    <col min="13591" max="13591" width="13.5703125" style="87" customWidth="1"/>
    <col min="13592" max="13592" width="15.28515625" style="87" customWidth="1"/>
    <col min="13593" max="13593" width="16.5703125" style="87" customWidth="1"/>
    <col min="13594" max="13594" width="10.7109375" style="87" customWidth="1"/>
    <col min="13595" max="13595" width="13.42578125" style="87" customWidth="1"/>
    <col min="13596" max="13596" width="11.85546875" style="87" customWidth="1"/>
    <col min="13597" max="13597" width="12.7109375" style="87" customWidth="1"/>
    <col min="13598" max="13598" width="13.28515625" style="87" customWidth="1"/>
    <col min="13599" max="13599" width="11.140625" style="87" customWidth="1"/>
    <col min="13600" max="13600" width="17.85546875" style="87" customWidth="1"/>
    <col min="13601" max="13601" width="11.85546875" style="87" customWidth="1"/>
    <col min="13602" max="13602" width="13.85546875" style="87" customWidth="1"/>
    <col min="13603" max="13603" width="10.7109375" style="87" customWidth="1"/>
    <col min="13604" max="13604" width="14" style="87" customWidth="1"/>
    <col min="13605" max="13605" width="14.42578125" style="87" customWidth="1"/>
    <col min="13606" max="13606" width="21.42578125" style="87" customWidth="1"/>
    <col min="13607" max="13607" width="19.28515625" style="87" customWidth="1"/>
    <col min="13608" max="13608" width="16.7109375" style="87" customWidth="1"/>
    <col min="13609" max="13609" width="18.28515625" style="87" customWidth="1"/>
    <col min="13610" max="13610" width="19.28515625" style="87" customWidth="1"/>
    <col min="13611" max="13611" width="21.7109375" style="87" customWidth="1"/>
    <col min="13612" max="13612" width="13.85546875" style="87" bestFit="1" customWidth="1"/>
    <col min="13613" max="13824" width="9.140625" style="87"/>
    <col min="13825" max="13825" width="11.28515625" style="87" customWidth="1"/>
    <col min="13826" max="13826" width="17.7109375" style="87" bestFit="1" customWidth="1"/>
    <col min="13827" max="13829" width="12.5703125" style="87" bestFit="1" customWidth="1"/>
    <col min="13830" max="13830" width="12.28515625" style="87" bestFit="1" customWidth="1"/>
    <col min="13831" max="13832" width="12.5703125" style="87" bestFit="1" customWidth="1"/>
    <col min="13833" max="13833" width="13.85546875" style="87" bestFit="1" customWidth="1"/>
    <col min="13834" max="13835" width="12.5703125" style="87" bestFit="1" customWidth="1"/>
    <col min="13836" max="13836" width="11.42578125" style="87" bestFit="1" customWidth="1"/>
    <col min="13837" max="13837" width="13.85546875" style="87" bestFit="1" customWidth="1"/>
    <col min="13838" max="13838" width="10.7109375" style="87" customWidth="1"/>
    <col min="13839" max="13839" width="15.85546875" style="87" customWidth="1"/>
    <col min="13840" max="13840" width="13.140625" style="87" customWidth="1"/>
    <col min="13841" max="13841" width="16.5703125" style="87" customWidth="1"/>
    <col min="13842" max="13842" width="14.28515625" style="87" customWidth="1"/>
    <col min="13843" max="13843" width="14.5703125" style="87" customWidth="1"/>
    <col min="13844" max="13844" width="15" style="87" customWidth="1"/>
    <col min="13845" max="13845" width="14.140625" style="87" customWidth="1"/>
    <col min="13846" max="13846" width="14.7109375" style="87" customWidth="1"/>
    <col min="13847" max="13847" width="13.5703125" style="87" customWidth="1"/>
    <col min="13848" max="13848" width="15.28515625" style="87" customWidth="1"/>
    <col min="13849" max="13849" width="16.5703125" style="87" customWidth="1"/>
    <col min="13850" max="13850" width="10.7109375" style="87" customWidth="1"/>
    <col min="13851" max="13851" width="13.42578125" style="87" customWidth="1"/>
    <col min="13852" max="13852" width="11.85546875" style="87" customWidth="1"/>
    <col min="13853" max="13853" width="12.7109375" style="87" customWidth="1"/>
    <col min="13854" max="13854" width="13.28515625" style="87" customWidth="1"/>
    <col min="13855" max="13855" width="11.140625" style="87" customWidth="1"/>
    <col min="13856" max="13856" width="17.85546875" style="87" customWidth="1"/>
    <col min="13857" max="13857" width="11.85546875" style="87" customWidth="1"/>
    <col min="13858" max="13858" width="13.85546875" style="87" customWidth="1"/>
    <col min="13859" max="13859" width="10.7109375" style="87" customWidth="1"/>
    <col min="13860" max="13860" width="14" style="87" customWidth="1"/>
    <col min="13861" max="13861" width="14.42578125" style="87" customWidth="1"/>
    <col min="13862" max="13862" width="21.42578125" style="87" customWidth="1"/>
    <col min="13863" max="13863" width="19.28515625" style="87" customWidth="1"/>
    <col min="13864" max="13864" width="16.7109375" style="87" customWidth="1"/>
    <col min="13865" max="13865" width="18.28515625" style="87" customWidth="1"/>
    <col min="13866" max="13866" width="19.28515625" style="87" customWidth="1"/>
    <col min="13867" max="13867" width="21.7109375" style="87" customWidth="1"/>
    <col min="13868" max="13868" width="13.85546875" style="87" bestFit="1" customWidth="1"/>
    <col min="13869" max="14080" width="9.140625" style="87"/>
    <col min="14081" max="14081" width="11.28515625" style="87" customWidth="1"/>
    <col min="14082" max="14082" width="17.7109375" style="87" bestFit="1" customWidth="1"/>
    <col min="14083" max="14085" width="12.5703125" style="87" bestFit="1" customWidth="1"/>
    <col min="14086" max="14086" width="12.28515625" style="87" bestFit="1" customWidth="1"/>
    <col min="14087" max="14088" width="12.5703125" style="87" bestFit="1" customWidth="1"/>
    <col min="14089" max="14089" width="13.85546875" style="87" bestFit="1" customWidth="1"/>
    <col min="14090" max="14091" width="12.5703125" style="87" bestFit="1" customWidth="1"/>
    <col min="14092" max="14092" width="11.42578125" style="87" bestFit="1" customWidth="1"/>
    <col min="14093" max="14093" width="13.85546875" style="87" bestFit="1" customWidth="1"/>
    <col min="14094" max="14094" width="10.7109375" style="87" customWidth="1"/>
    <col min="14095" max="14095" width="15.85546875" style="87" customWidth="1"/>
    <col min="14096" max="14096" width="13.140625" style="87" customWidth="1"/>
    <col min="14097" max="14097" width="16.5703125" style="87" customWidth="1"/>
    <col min="14098" max="14098" width="14.28515625" style="87" customWidth="1"/>
    <col min="14099" max="14099" width="14.5703125" style="87" customWidth="1"/>
    <col min="14100" max="14100" width="15" style="87" customWidth="1"/>
    <col min="14101" max="14101" width="14.140625" style="87" customWidth="1"/>
    <col min="14102" max="14102" width="14.7109375" style="87" customWidth="1"/>
    <col min="14103" max="14103" width="13.5703125" style="87" customWidth="1"/>
    <col min="14104" max="14104" width="15.28515625" style="87" customWidth="1"/>
    <col min="14105" max="14105" width="16.5703125" style="87" customWidth="1"/>
    <col min="14106" max="14106" width="10.7109375" style="87" customWidth="1"/>
    <col min="14107" max="14107" width="13.42578125" style="87" customWidth="1"/>
    <col min="14108" max="14108" width="11.85546875" style="87" customWidth="1"/>
    <col min="14109" max="14109" width="12.7109375" style="87" customWidth="1"/>
    <col min="14110" max="14110" width="13.28515625" style="87" customWidth="1"/>
    <col min="14111" max="14111" width="11.140625" style="87" customWidth="1"/>
    <col min="14112" max="14112" width="17.85546875" style="87" customWidth="1"/>
    <col min="14113" max="14113" width="11.85546875" style="87" customWidth="1"/>
    <col min="14114" max="14114" width="13.85546875" style="87" customWidth="1"/>
    <col min="14115" max="14115" width="10.7109375" style="87" customWidth="1"/>
    <col min="14116" max="14116" width="14" style="87" customWidth="1"/>
    <col min="14117" max="14117" width="14.42578125" style="87" customWidth="1"/>
    <col min="14118" max="14118" width="21.42578125" style="87" customWidth="1"/>
    <col min="14119" max="14119" width="19.28515625" style="87" customWidth="1"/>
    <col min="14120" max="14120" width="16.7109375" style="87" customWidth="1"/>
    <col min="14121" max="14121" width="18.28515625" style="87" customWidth="1"/>
    <col min="14122" max="14122" width="19.28515625" style="87" customWidth="1"/>
    <col min="14123" max="14123" width="21.7109375" style="87" customWidth="1"/>
    <col min="14124" max="14124" width="13.85546875" style="87" bestFit="1" customWidth="1"/>
    <col min="14125" max="14336" width="9.140625" style="87"/>
    <col min="14337" max="14337" width="11.28515625" style="87" customWidth="1"/>
    <col min="14338" max="14338" width="17.7109375" style="87" bestFit="1" customWidth="1"/>
    <col min="14339" max="14341" width="12.5703125" style="87" bestFit="1" customWidth="1"/>
    <col min="14342" max="14342" width="12.28515625" style="87" bestFit="1" customWidth="1"/>
    <col min="14343" max="14344" width="12.5703125" style="87" bestFit="1" customWidth="1"/>
    <col min="14345" max="14345" width="13.85546875" style="87" bestFit="1" customWidth="1"/>
    <col min="14346" max="14347" width="12.5703125" style="87" bestFit="1" customWidth="1"/>
    <col min="14348" max="14348" width="11.42578125" style="87" bestFit="1" customWidth="1"/>
    <col min="14349" max="14349" width="13.85546875" style="87" bestFit="1" customWidth="1"/>
    <col min="14350" max="14350" width="10.7109375" style="87" customWidth="1"/>
    <col min="14351" max="14351" width="15.85546875" style="87" customWidth="1"/>
    <col min="14352" max="14352" width="13.140625" style="87" customWidth="1"/>
    <col min="14353" max="14353" width="16.5703125" style="87" customWidth="1"/>
    <col min="14354" max="14354" width="14.28515625" style="87" customWidth="1"/>
    <col min="14355" max="14355" width="14.5703125" style="87" customWidth="1"/>
    <col min="14356" max="14356" width="15" style="87" customWidth="1"/>
    <col min="14357" max="14357" width="14.140625" style="87" customWidth="1"/>
    <col min="14358" max="14358" width="14.7109375" style="87" customWidth="1"/>
    <col min="14359" max="14359" width="13.5703125" style="87" customWidth="1"/>
    <col min="14360" max="14360" width="15.28515625" style="87" customWidth="1"/>
    <col min="14361" max="14361" width="16.5703125" style="87" customWidth="1"/>
    <col min="14362" max="14362" width="10.7109375" style="87" customWidth="1"/>
    <col min="14363" max="14363" width="13.42578125" style="87" customWidth="1"/>
    <col min="14364" max="14364" width="11.85546875" style="87" customWidth="1"/>
    <col min="14365" max="14365" width="12.7109375" style="87" customWidth="1"/>
    <col min="14366" max="14366" width="13.28515625" style="87" customWidth="1"/>
    <col min="14367" max="14367" width="11.140625" style="87" customWidth="1"/>
    <col min="14368" max="14368" width="17.85546875" style="87" customWidth="1"/>
    <col min="14369" max="14369" width="11.85546875" style="87" customWidth="1"/>
    <col min="14370" max="14370" width="13.85546875" style="87" customWidth="1"/>
    <col min="14371" max="14371" width="10.7109375" style="87" customWidth="1"/>
    <col min="14372" max="14372" width="14" style="87" customWidth="1"/>
    <col min="14373" max="14373" width="14.42578125" style="87" customWidth="1"/>
    <col min="14374" max="14374" width="21.42578125" style="87" customWidth="1"/>
    <col min="14375" max="14375" width="19.28515625" style="87" customWidth="1"/>
    <col min="14376" max="14376" width="16.7109375" style="87" customWidth="1"/>
    <col min="14377" max="14377" width="18.28515625" style="87" customWidth="1"/>
    <col min="14378" max="14378" width="19.28515625" style="87" customWidth="1"/>
    <col min="14379" max="14379" width="21.7109375" style="87" customWidth="1"/>
    <col min="14380" max="14380" width="13.85546875" style="87" bestFit="1" customWidth="1"/>
    <col min="14381" max="14592" width="9.140625" style="87"/>
    <col min="14593" max="14593" width="11.28515625" style="87" customWidth="1"/>
    <col min="14594" max="14594" width="17.7109375" style="87" bestFit="1" customWidth="1"/>
    <col min="14595" max="14597" width="12.5703125" style="87" bestFit="1" customWidth="1"/>
    <col min="14598" max="14598" width="12.28515625" style="87" bestFit="1" customWidth="1"/>
    <col min="14599" max="14600" width="12.5703125" style="87" bestFit="1" customWidth="1"/>
    <col min="14601" max="14601" width="13.85546875" style="87" bestFit="1" customWidth="1"/>
    <col min="14602" max="14603" width="12.5703125" style="87" bestFit="1" customWidth="1"/>
    <col min="14604" max="14604" width="11.42578125" style="87" bestFit="1" customWidth="1"/>
    <col min="14605" max="14605" width="13.85546875" style="87" bestFit="1" customWidth="1"/>
    <col min="14606" max="14606" width="10.7109375" style="87" customWidth="1"/>
    <col min="14607" max="14607" width="15.85546875" style="87" customWidth="1"/>
    <col min="14608" max="14608" width="13.140625" style="87" customWidth="1"/>
    <col min="14609" max="14609" width="16.5703125" style="87" customWidth="1"/>
    <col min="14610" max="14610" width="14.28515625" style="87" customWidth="1"/>
    <col min="14611" max="14611" width="14.5703125" style="87" customWidth="1"/>
    <col min="14612" max="14612" width="15" style="87" customWidth="1"/>
    <col min="14613" max="14613" width="14.140625" style="87" customWidth="1"/>
    <col min="14614" max="14614" width="14.7109375" style="87" customWidth="1"/>
    <col min="14615" max="14615" width="13.5703125" style="87" customWidth="1"/>
    <col min="14616" max="14616" width="15.28515625" style="87" customWidth="1"/>
    <col min="14617" max="14617" width="16.5703125" style="87" customWidth="1"/>
    <col min="14618" max="14618" width="10.7109375" style="87" customWidth="1"/>
    <col min="14619" max="14619" width="13.42578125" style="87" customWidth="1"/>
    <col min="14620" max="14620" width="11.85546875" style="87" customWidth="1"/>
    <col min="14621" max="14621" width="12.7109375" style="87" customWidth="1"/>
    <col min="14622" max="14622" width="13.28515625" style="87" customWidth="1"/>
    <col min="14623" max="14623" width="11.140625" style="87" customWidth="1"/>
    <col min="14624" max="14624" width="17.85546875" style="87" customWidth="1"/>
    <col min="14625" max="14625" width="11.85546875" style="87" customWidth="1"/>
    <col min="14626" max="14626" width="13.85546875" style="87" customWidth="1"/>
    <col min="14627" max="14627" width="10.7109375" style="87" customWidth="1"/>
    <col min="14628" max="14628" width="14" style="87" customWidth="1"/>
    <col min="14629" max="14629" width="14.42578125" style="87" customWidth="1"/>
    <col min="14630" max="14630" width="21.42578125" style="87" customWidth="1"/>
    <col min="14631" max="14631" width="19.28515625" style="87" customWidth="1"/>
    <col min="14632" max="14632" width="16.7109375" style="87" customWidth="1"/>
    <col min="14633" max="14633" width="18.28515625" style="87" customWidth="1"/>
    <col min="14634" max="14634" width="19.28515625" style="87" customWidth="1"/>
    <col min="14635" max="14635" width="21.7109375" style="87" customWidth="1"/>
    <col min="14636" max="14636" width="13.85546875" style="87" bestFit="1" customWidth="1"/>
    <col min="14637" max="14848" width="9.140625" style="87"/>
    <col min="14849" max="14849" width="11.28515625" style="87" customWidth="1"/>
    <col min="14850" max="14850" width="17.7109375" style="87" bestFit="1" customWidth="1"/>
    <col min="14851" max="14853" width="12.5703125" style="87" bestFit="1" customWidth="1"/>
    <col min="14854" max="14854" width="12.28515625" style="87" bestFit="1" customWidth="1"/>
    <col min="14855" max="14856" width="12.5703125" style="87" bestFit="1" customWidth="1"/>
    <col min="14857" max="14857" width="13.85546875" style="87" bestFit="1" customWidth="1"/>
    <col min="14858" max="14859" width="12.5703125" style="87" bestFit="1" customWidth="1"/>
    <col min="14860" max="14860" width="11.42578125" style="87" bestFit="1" customWidth="1"/>
    <col min="14861" max="14861" width="13.85546875" style="87" bestFit="1" customWidth="1"/>
    <col min="14862" max="14862" width="10.7109375" style="87" customWidth="1"/>
    <col min="14863" max="14863" width="15.85546875" style="87" customWidth="1"/>
    <col min="14864" max="14864" width="13.140625" style="87" customWidth="1"/>
    <col min="14865" max="14865" width="16.5703125" style="87" customWidth="1"/>
    <col min="14866" max="14866" width="14.28515625" style="87" customWidth="1"/>
    <col min="14867" max="14867" width="14.5703125" style="87" customWidth="1"/>
    <col min="14868" max="14868" width="15" style="87" customWidth="1"/>
    <col min="14869" max="14869" width="14.140625" style="87" customWidth="1"/>
    <col min="14870" max="14870" width="14.7109375" style="87" customWidth="1"/>
    <col min="14871" max="14871" width="13.5703125" style="87" customWidth="1"/>
    <col min="14872" max="14872" width="15.28515625" style="87" customWidth="1"/>
    <col min="14873" max="14873" width="16.5703125" style="87" customWidth="1"/>
    <col min="14874" max="14874" width="10.7109375" style="87" customWidth="1"/>
    <col min="14875" max="14875" width="13.42578125" style="87" customWidth="1"/>
    <col min="14876" max="14876" width="11.85546875" style="87" customWidth="1"/>
    <col min="14877" max="14877" width="12.7109375" style="87" customWidth="1"/>
    <col min="14878" max="14878" width="13.28515625" style="87" customWidth="1"/>
    <col min="14879" max="14879" width="11.140625" style="87" customWidth="1"/>
    <col min="14880" max="14880" width="17.85546875" style="87" customWidth="1"/>
    <col min="14881" max="14881" width="11.85546875" style="87" customWidth="1"/>
    <col min="14882" max="14882" width="13.85546875" style="87" customWidth="1"/>
    <col min="14883" max="14883" width="10.7109375" style="87" customWidth="1"/>
    <col min="14884" max="14884" width="14" style="87" customWidth="1"/>
    <col min="14885" max="14885" width="14.42578125" style="87" customWidth="1"/>
    <col min="14886" max="14886" width="21.42578125" style="87" customWidth="1"/>
    <col min="14887" max="14887" width="19.28515625" style="87" customWidth="1"/>
    <col min="14888" max="14888" width="16.7109375" style="87" customWidth="1"/>
    <col min="14889" max="14889" width="18.28515625" style="87" customWidth="1"/>
    <col min="14890" max="14890" width="19.28515625" style="87" customWidth="1"/>
    <col min="14891" max="14891" width="21.7109375" style="87" customWidth="1"/>
    <col min="14892" max="14892" width="13.85546875" style="87" bestFit="1" customWidth="1"/>
    <col min="14893" max="15104" width="9.140625" style="87"/>
    <col min="15105" max="15105" width="11.28515625" style="87" customWidth="1"/>
    <col min="15106" max="15106" width="17.7109375" style="87" bestFit="1" customWidth="1"/>
    <col min="15107" max="15109" width="12.5703125" style="87" bestFit="1" customWidth="1"/>
    <col min="15110" max="15110" width="12.28515625" style="87" bestFit="1" customWidth="1"/>
    <col min="15111" max="15112" width="12.5703125" style="87" bestFit="1" customWidth="1"/>
    <col min="15113" max="15113" width="13.85546875" style="87" bestFit="1" customWidth="1"/>
    <col min="15114" max="15115" width="12.5703125" style="87" bestFit="1" customWidth="1"/>
    <col min="15116" max="15116" width="11.42578125" style="87" bestFit="1" customWidth="1"/>
    <col min="15117" max="15117" width="13.85546875" style="87" bestFit="1" customWidth="1"/>
    <col min="15118" max="15118" width="10.7109375" style="87" customWidth="1"/>
    <col min="15119" max="15119" width="15.85546875" style="87" customWidth="1"/>
    <col min="15120" max="15120" width="13.140625" style="87" customWidth="1"/>
    <col min="15121" max="15121" width="16.5703125" style="87" customWidth="1"/>
    <col min="15122" max="15122" width="14.28515625" style="87" customWidth="1"/>
    <col min="15123" max="15123" width="14.5703125" style="87" customWidth="1"/>
    <col min="15124" max="15124" width="15" style="87" customWidth="1"/>
    <col min="15125" max="15125" width="14.140625" style="87" customWidth="1"/>
    <col min="15126" max="15126" width="14.7109375" style="87" customWidth="1"/>
    <col min="15127" max="15127" width="13.5703125" style="87" customWidth="1"/>
    <col min="15128" max="15128" width="15.28515625" style="87" customWidth="1"/>
    <col min="15129" max="15129" width="16.5703125" style="87" customWidth="1"/>
    <col min="15130" max="15130" width="10.7109375" style="87" customWidth="1"/>
    <col min="15131" max="15131" width="13.42578125" style="87" customWidth="1"/>
    <col min="15132" max="15132" width="11.85546875" style="87" customWidth="1"/>
    <col min="15133" max="15133" width="12.7109375" style="87" customWidth="1"/>
    <col min="15134" max="15134" width="13.28515625" style="87" customWidth="1"/>
    <col min="15135" max="15135" width="11.140625" style="87" customWidth="1"/>
    <col min="15136" max="15136" width="17.85546875" style="87" customWidth="1"/>
    <col min="15137" max="15137" width="11.85546875" style="87" customWidth="1"/>
    <col min="15138" max="15138" width="13.85546875" style="87" customWidth="1"/>
    <col min="15139" max="15139" width="10.7109375" style="87" customWidth="1"/>
    <col min="15140" max="15140" width="14" style="87" customWidth="1"/>
    <col min="15141" max="15141" width="14.42578125" style="87" customWidth="1"/>
    <col min="15142" max="15142" width="21.42578125" style="87" customWidth="1"/>
    <col min="15143" max="15143" width="19.28515625" style="87" customWidth="1"/>
    <col min="15144" max="15144" width="16.7109375" style="87" customWidth="1"/>
    <col min="15145" max="15145" width="18.28515625" style="87" customWidth="1"/>
    <col min="15146" max="15146" width="19.28515625" style="87" customWidth="1"/>
    <col min="15147" max="15147" width="21.7109375" style="87" customWidth="1"/>
    <col min="15148" max="15148" width="13.85546875" style="87" bestFit="1" customWidth="1"/>
    <col min="15149" max="15360" width="9.140625" style="87"/>
    <col min="15361" max="15361" width="11.28515625" style="87" customWidth="1"/>
    <col min="15362" max="15362" width="17.7109375" style="87" bestFit="1" customWidth="1"/>
    <col min="15363" max="15365" width="12.5703125" style="87" bestFit="1" customWidth="1"/>
    <col min="15366" max="15366" width="12.28515625" style="87" bestFit="1" customWidth="1"/>
    <col min="15367" max="15368" width="12.5703125" style="87" bestFit="1" customWidth="1"/>
    <col min="15369" max="15369" width="13.85546875" style="87" bestFit="1" customWidth="1"/>
    <col min="15370" max="15371" width="12.5703125" style="87" bestFit="1" customWidth="1"/>
    <col min="15372" max="15372" width="11.42578125" style="87" bestFit="1" customWidth="1"/>
    <col min="15373" max="15373" width="13.85546875" style="87" bestFit="1" customWidth="1"/>
    <col min="15374" max="15374" width="10.7109375" style="87" customWidth="1"/>
    <col min="15375" max="15375" width="15.85546875" style="87" customWidth="1"/>
    <col min="15376" max="15376" width="13.140625" style="87" customWidth="1"/>
    <col min="15377" max="15377" width="16.5703125" style="87" customWidth="1"/>
    <col min="15378" max="15378" width="14.28515625" style="87" customWidth="1"/>
    <col min="15379" max="15379" width="14.5703125" style="87" customWidth="1"/>
    <col min="15380" max="15380" width="15" style="87" customWidth="1"/>
    <col min="15381" max="15381" width="14.140625" style="87" customWidth="1"/>
    <col min="15382" max="15382" width="14.7109375" style="87" customWidth="1"/>
    <col min="15383" max="15383" width="13.5703125" style="87" customWidth="1"/>
    <col min="15384" max="15384" width="15.28515625" style="87" customWidth="1"/>
    <col min="15385" max="15385" width="16.5703125" style="87" customWidth="1"/>
    <col min="15386" max="15386" width="10.7109375" style="87" customWidth="1"/>
    <col min="15387" max="15387" width="13.42578125" style="87" customWidth="1"/>
    <col min="15388" max="15388" width="11.85546875" style="87" customWidth="1"/>
    <col min="15389" max="15389" width="12.7109375" style="87" customWidth="1"/>
    <col min="15390" max="15390" width="13.28515625" style="87" customWidth="1"/>
    <col min="15391" max="15391" width="11.140625" style="87" customWidth="1"/>
    <col min="15392" max="15392" width="17.85546875" style="87" customWidth="1"/>
    <col min="15393" max="15393" width="11.85546875" style="87" customWidth="1"/>
    <col min="15394" max="15394" width="13.85546875" style="87" customWidth="1"/>
    <col min="15395" max="15395" width="10.7109375" style="87" customWidth="1"/>
    <col min="15396" max="15396" width="14" style="87" customWidth="1"/>
    <col min="15397" max="15397" width="14.42578125" style="87" customWidth="1"/>
    <col min="15398" max="15398" width="21.42578125" style="87" customWidth="1"/>
    <col min="15399" max="15399" width="19.28515625" style="87" customWidth="1"/>
    <col min="15400" max="15400" width="16.7109375" style="87" customWidth="1"/>
    <col min="15401" max="15401" width="18.28515625" style="87" customWidth="1"/>
    <col min="15402" max="15402" width="19.28515625" style="87" customWidth="1"/>
    <col min="15403" max="15403" width="21.7109375" style="87" customWidth="1"/>
    <col min="15404" max="15404" width="13.85546875" style="87" bestFit="1" customWidth="1"/>
    <col min="15405" max="15616" width="9.140625" style="87"/>
    <col min="15617" max="15617" width="11.28515625" style="87" customWidth="1"/>
    <col min="15618" max="15618" width="17.7109375" style="87" bestFit="1" customWidth="1"/>
    <col min="15619" max="15621" width="12.5703125" style="87" bestFit="1" customWidth="1"/>
    <col min="15622" max="15622" width="12.28515625" style="87" bestFit="1" customWidth="1"/>
    <col min="15623" max="15624" width="12.5703125" style="87" bestFit="1" customWidth="1"/>
    <col min="15625" max="15625" width="13.85546875" style="87" bestFit="1" customWidth="1"/>
    <col min="15626" max="15627" width="12.5703125" style="87" bestFit="1" customWidth="1"/>
    <col min="15628" max="15628" width="11.42578125" style="87" bestFit="1" customWidth="1"/>
    <col min="15629" max="15629" width="13.85546875" style="87" bestFit="1" customWidth="1"/>
    <col min="15630" max="15630" width="10.7109375" style="87" customWidth="1"/>
    <col min="15631" max="15631" width="15.85546875" style="87" customWidth="1"/>
    <col min="15632" max="15632" width="13.140625" style="87" customWidth="1"/>
    <col min="15633" max="15633" width="16.5703125" style="87" customWidth="1"/>
    <col min="15634" max="15634" width="14.28515625" style="87" customWidth="1"/>
    <col min="15635" max="15635" width="14.5703125" style="87" customWidth="1"/>
    <col min="15636" max="15636" width="15" style="87" customWidth="1"/>
    <col min="15637" max="15637" width="14.140625" style="87" customWidth="1"/>
    <col min="15638" max="15638" width="14.7109375" style="87" customWidth="1"/>
    <col min="15639" max="15639" width="13.5703125" style="87" customWidth="1"/>
    <col min="15640" max="15640" width="15.28515625" style="87" customWidth="1"/>
    <col min="15641" max="15641" width="16.5703125" style="87" customWidth="1"/>
    <col min="15642" max="15642" width="10.7109375" style="87" customWidth="1"/>
    <col min="15643" max="15643" width="13.42578125" style="87" customWidth="1"/>
    <col min="15644" max="15644" width="11.85546875" style="87" customWidth="1"/>
    <col min="15645" max="15645" width="12.7109375" style="87" customWidth="1"/>
    <col min="15646" max="15646" width="13.28515625" style="87" customWidth="1"/>
    <col min="15647" max="15647" width="11.140625" style="87" customWidth="1"/>
    <col min="15648" max="15648" width="17.85546875" style="87" customWidth="1"/>
    <col min="15649" max="15649" width="11.85546875" style="87" customWidth="1"/>
    <col min="15650" max="15650" width="13.85546875" style="87" customWidth="1"/>
    <col min="15651" max="15651" width="10.7109375" style="87" customWidth="1"/>
    <col min="15652" max="15652" width="14" style="87" customWidth="1"/>
    <col min="15653" max="15653" width="14.42578125" style="87" customWidth="1"/>
    <col min="15654" max="15654" width="21.42578125" style="87" customWidth="1"/>
    <col min="15655" max="15655" width="19.28515625" style="87" customWidth="1"/>
    <col min="15656" max="15656" width="16.7109375" style="87" customWidth="1"/>
    <col min="15657" max="15657" width="18.28515625" style="87" customWidth="1"/>
    <col min="15658" max="15658" width="19.28515625" style="87" customWidth="1"/>
    <col min="15659" max="15659" width="21.7109375" style="87" customWidth="1"/>
    <col min="15660" max="15660" width="13.85546875" style="87" bestFit="1" customWidth="1"/>
    <col min="15661" max="15872" width="9.140625" style="87"/>
    <col min="15873" max="15873" width="11.28515625" style="87" customWidth="1"/>
    <col min="15874" max="15874" width="17.7109375" style="87" bestFit="1" customWidth="1"/>
    <col min="15875" max="15877" width="12.5703125" style="87" bestFit="1" customWidth="1"/>
    <col min="15878" max="15878" width="12.28515625" style="87" bestFit="1" customWidth="1"/>
    <col min="15879" max="15880" width="12.5703125" style="87" bestFit="1" customWidth="1"/>
    <col min="15881" max="15881" width="13.85546875" style="87" bestFit="1" customWidth="1"/>
    <col min="15882" max="15883" width="12.5703125" style="87" bestFit="1" customWidth="1"/>
    <col min="15884" max="15884" width="11.42578125" style="87" bestFit="1" customWidth="1"/>
    <col min="15885" max="15885" width="13.85546875" style="87" bestFit="1" customWidth="1"/>
    <col min="15886" max="15886" width="10.7109375" style="87" customWidth="1"/>
    <col min="15887" max="15887" width="15.85546875" style="87" customWidth="1"/>
    <col min="15888" max="15888" width="13.140625" style="87" customWidth="1"/>
    <col min="15889" max="15889" width="16.5703125" style="87" customWidth="1"/>
    <col min="15890" max="15890" width="14.28515625" style="87" customWidth="1"/>
    <col min="15891" max="15891" width="14.5703125" style="87" customWidth="1"/>
    <col min="15892" max="15892" width="15" style="87" customWidth="1"/>
    <col min="15893" max="15893" width="14.140625" style="87" customWidth="1"/>
    <col min="15894" max="15894" width="14.7109375" style="87" customWidth="1"/>
    <col min="15895" max="15895" width="13.5703125" style="87" customWidth="1"/>
    <col min="15896" max="15896" width="15.28515625" style="87" customWidth="1"/>
    <col min="15897" max="15897" width="16.5703125" style="87" customWidth="1"/>
    <col min="15898" max="15898" width="10.7109375" style="87" customWidth="1"/>
    <col min="15899" max="15899" width="13.42578125" style="87" customWidth="1"/>
    <col min="15900" max="15900" width="11.85546875" style="87" customWidth="1"/>
    <col min="15901" max="15901" width="12.7109375" style="87" customWidth="1"/>
    <col min="15902" max="15902" width="13.28515625" style="87" customWidth="1"/>
    <col min="15903" max="15903" width="11.140625" style="87" customWidth="1"/>
    <col min="15904" max="15904" width="17.85546875" style="87" customWidth="1"/>
    <col min="15905" max="15905" width="11.85546875" style="87" customWidth="1"/>
    <col min="15906" max="15906" width="13.85546875" style="87" customWidth="1"/>
    <col min="15907" max="15907" width="10.7109375" style="87" customWidth="1"/>
    <col min="15908" max="15908" width="14" style="87" customWidth="1"/>
    <col min="15909" max="15909" width="14.42578125" style="87" customWidth="1"/>
    <col min="15910" max="15910" width="21.42578125" style="87" customWidth="1"/>
    <col min="15911" max="15911" width="19.28515625" style="87" customWidth="1"/>
    <col min="15912" max="15912" width="16.7109375" style="87" customWidth="1"/>
    <col min="15913" max="15913" width="18.28515625" style="87" customWidth="1"/>
    <col min="15914" max="15914" width="19.28515625" style="87" customWidth="1"/>
    <col min="15915" max="15915" width="21.7109375" style="87" customWidth="1"/>
    <col min="15916" max="15916" width="13.85546875" style="87" bestFit="1" customWidth="1"/>
    <col min="15917" max="16128" width="9.140625" style="87"/>
    <col min="16129" max="16129" width="11.28515625" style="87" customWidth="1"/>
    <col min="16130" max="16130" width="17.7109375" style="87" bestFit="1" customWidth="1"/>
    <col min="16131" max="16133" width="12.5703125" style="87" bestFit="1" customWidth="1"/>
    <col min="16134" max="16134" width="12.28515625" style="87" bestFit="1" customWidth="1"/>
    <col min="16135" max="16136" width="12.5703125" style="87" bestFit="1" customWidth="1"/>
    <col min="16137" max="16137" width="13.85546875" style="87" bestFit="1" customWidth="1"/>
    <col min="16138" max="16139" width="12.5703125" style="87" bestFit="1" customWidth="1"/>
    <col min="16140" max="16140" width="11.42578125" style="87" bestFit="1" customWidth="1"/>
    <col min="16141" max="16141" width="13.85546875" style="87" bestFit="1" customWidth="1"/>
    <col min="16142" max="16142" width="10.7109375" style="87" customWidth="1"/>
    <col min="16143" max="16143" width="15.85546875" style="87" customWidth="1"/>
    <col min="16144" max="16144" width="13.140625" style="87" customWidth="1"/>
    <col min="16145" max="16145" width="16.5703125" style="87" customWidth="1"/>
    <col min="16146" max="16146" width="14.28515625" style="87" customWidth="1"/>
    <col min="16147" max="16147" width="14.5703125" style="87" customWidth="1"/>
    <col min="16148" max="16148" width="15" style="87" customWidth="1"/>
    <col min="16149" max="16149" width="14.140625" style="87" customWidth="1"/>
    <col min="16150" max="16150" width="14.7109375" style="87" customWidth="1"/>
    <col min="16151" max="16151" width="13.5703125" style="87" customWidth="1"/>
    <col min="16152" max="16152" width="15.28515625" style="87" customWidth="1"/>
    <col min="16153" max="16153" width="16.5703125" style="87" customWidth="1"/>
    <col min="16154" max="16154" width="10.7109375" style="87" customWidth="1"/>
    <col min="16155" max="16155" width="13.42578125" style="87" customWidth="1"/>
    <col min="16156" max="16156" width="11.85546875" style="87" customWidth="1"/>
    <col min="16157" max="16157" width="12.7109375" style="87" customWidth="1"/>
    <col min="16158" max="16158" width="13.28515625" style="87" customWidth="1"/>
    <col min="16159" max="16159" width="11.140625" style="87" customWidth="1"/>
    <col min="16160" max="16160" width="17.85546875" style="87" customWidth="1"/>
    <col min="16161" max="16161" width="11.85546875" style="87" customWidth="1"/>
    <col min="16162" max="16162" width="13.85546875" style="87" customWidth="1"/>
    <col min="16163" max="16163" width="10.7109375" style="87" customWidth="1"/>
    <col min="16164" max="16164" width="14" style="87" customWidth="1"/>
    <col min="16165" max="16165" width="14.42578125" style="87" customWidth="1"/>
    <col min="16166" max="16166" width="21.42578125" style="87" customWidth="1"/>
    <col min="16167" max="16167" width="19.28515625" style="87" customWidth="1"/>
    <col min="16168" max="16168" width="16.7109375" style="87" customWidth="1"/>
    <col min="16169" max="16169" width="18.28515625" style="87" customWidth="1"/>
    <col min="16170" max="16170" width="19.28515625" style="87" customWidth="1"/>
    <col min="16171" max="16171" width="21.7109375" style="87" customWidth="1"/>
    <col min="16172" max="16172" width="13.85546875" style="87" bestFit="1" customWidth="1"/>
    <col min="16173" max="16384" width="9.140625" style="87"/>
  </cols>
  <sheetData>
    <row r="1" spans="1:47" s="1134" customFormat="1" ht="24" customHeight="1" thickBot="1">
      <c r="A1" s="892" t="s">
        <v>1086</v>
      </c>
      <c r="B1" s="892"/>
      <c r="C1" s="892"/>
      <c r="D1" s="892"/>
      <c r="E1" s="892"/>
      <c r="F1" s="892"/>
      <c r="G1" s="892"/>
      <c r="H1" s="892"/>
      <c r="I1" s="892"/>
      <c r="J1" s="892"/>
      <c r="K1" s="892"/>
      <c r="L1" s="892"/>
      <c r="M1" s="892"/>
      <c r="U1" s="1135"/>
      <c r="V1" s="1135"/>
      <c r="W1" s="1135"/>
      <c r="X1" s="1135"/>
      <c r="Y1" s="1135"/>
      <c r="AS1" s="1135"/>
      <c r="AT1" s="1135"/>
      <c r="AU1" s="1135"/>
    </row>
    <row r="2" spans="1:47" s="307" customFormat="1" ht="15.95" customHeight="1">
      <c r="A2" s="894"/>
      <c r="B2" s="909" t="s">
        <v>854</v>
      </c>
      <c r="C2" s="550"/>
      <c r="D2" s="550"/>
      <c r="E2" s="550" t="s">
        <v>855</v>
      </c>
      <c r="F2" s="550" t="s">
        <v>856</v>
      </c>
      <c r="G2" s="550" t="s">
        <v>11</v>
      </c>
      <c r="H2" s="550"/>
      <c r="I2" s="550"/>
      <c r="J2" s="550" t="s">
        <v>260</v>
      </c>
      <c r="K2" s="550" t="s">
        <v>857</v>
      </c>
      <c r="L2" s="550"/>
      <c r="M2" s="550" t="s">
        <v>47</v>
      </c>
      <c r="N2" s="549"/>
      <c r="O2" s="549"/>
      <c r="P2" s="549"/>
      <c r="Q2" s="549"/>
    </row>
    <row r="3" spans="1:47" s="307" customFormat="1" ht="15.95" customHeight="1">
      <c r="A3" s="895"/>
      <c r="B3" s="910" t="s">
        <v>858</v>
      </c>
      <c r="C3" s="518" t="s">
        <v>859</v>
      </c>
      <c r="D3" s="518" t="s">
        <v>860</v>
      </c>
      <c r="E3" s="518" t="s">
        <v>861</v>
      </c>
      <c r="F3" s="518" t="s">
        <v>739</v>
      </c>
      <c r="G3" s="518" t="s">
        <v>862</v>
      </c>
      <c r="H3" s="518" t="s">
        <v>863</v>
      </c>
      <c r="I3" s="518" t="s">
        <v>864</v>
      </c>
      <c r="J3" s="518" t="s">
        <v>865</v>
      </c>
      <c r="K3" s="518" t="s">
        <v>866</v>
      </c>
      <c r="L3" s="518" t="s">
        <v>260</v>
      </c>
      <c r="M3" s="518" t="s">
        <v>865</v>
      </c>
      <c r="N3" s="549"/>
      <c r="O3" s="549"/>
      <c r="P3" s="549"/>
      <c r="Q3" s="549"/>
    </row>
    <row r="4" spans="1:47" s="307" customFormat="1" ht="15.95" customHeight="1" thickBot="1">
      <c r="A4" s="896" t="s">
        <v>301</v>
      </c>
      <c r="B4" s="911" t="s">
        <v>867</v>
      </c>
      <c r="C4" s="304"/>
      <c r="D4" s="304"/>
      <c r="E4" s="304"/>
      <c r="F4" s="304"/>
      <c r="G4" s="304" t="s">
        <v>11</v>
      </c>
      <c r="H4" s="304"/>
      <c r="I4" s="304" t="s">
        <v>868</v>
      </c>
      <c r="J4" s="304" t="s">
        <v>869</v>
      </c>
      <c r="K4" s="304" t="s">
        <v>870</v>
      </c>
      <c r="L4" s="304" t="s">
        <v>871</v>
      </c>
      <c r="M4" s="304" t="s">
        <v>872</v>
      </c>
      <c r="N4" s="549"/>
      <c r="O4" s="549"/>
      <c r="P4" s="549"/>
      <c r="Q4" s="549"/>
    </row>
    <row r="5" spans="1:47" ht="20.100000000000001" customHeight="1">
      <c r="A5" s="1271">
        <v>1970</v>
      </c>
      <c r="B5" s="1272">
        <f t="shared" ref="B5:B15" si="0">C5+D5+E5+F5+G5+I5</f>
        <v>10838</v>
      </c>
      <c r="C5" s="1273">
        <v>1644</v>
      </c>
      <c r="D5" s="1273">
        <v>914</v>
      </c>
      <c r="E5" s="1273">
        <v>5700</v>
      </c>
      <c r="F5" s="1273">
        <v>696</v>
      </c>
      <c r="G5" s="1273">
        <v>1158</v>
      </c>
      <c r="H5" s="1273"/>
      <c r="I5" s="1273">
        <v>726</v>
      </c>
      <c r="J5" s="1272">
        <f t="shared" ref="J5:J15" si="1">K5+L5</f>
        <v>420</v>
      </c>
      <c r="K5" s="1273">
        <v>238</v>
      </c>
      <c r="L5" s="1273">
        <v>182</v>
      </c>
      <c r="M5" s="1273">
        <f t="shared" ref="M5:M15" si="2">J5+B5</f>
        <v>11258</v>
      </c>
      <c r="N5" s="87"/>
      <c r="Z5" s="87"/>
      <c r="AL5" s="87"/>
    </row>
    <row r="6" spans="1:47" ht="20.100000000000001" customHeight="1">
      <c r="A6" s="1274">
        <v>1971</v>
      </c>
      <c r="B6" s="1272">
        <f t="shared" si="0"/>
        <v>15870</v>
      </c>
      <c r="C6" s="1272">
        <v>2212</v>
      </c>
      <c r="D6" s="1272">
        <v>1048</v>
      </c>
      <c r="E6" s="1272">
        <v>8940</v>
      </c>
      <c r="F6" s="1272">
        <v>1004</v>
      </c>
      <c r="G6" s="1272">
        <v>1408</v>
      </c>
      <c r="H6" s="1272"/>
      <c r="I6" s="1272">
        <v>1258</v>
      </c>
      <c r="J6" s="1272">
        <f t="shared" si="1"/>
        <v>1076</v>
      </c>
      <c r="K6" s="1272">
        <v>288</v>
      </c>
      <c r="L6" s="1272">
        <v>788</v>
      </c>
      <c r="M6" s="1272">
        <f t="shared" si="2"/>
        <v>16946</v>
      </c>
      <c r="N6" s="87"/>
      <c r="Z6" s="87"/>
      <c r="AL6" s="87"/>
    </row>
    <row r="7" spans="1:47" ht="20.100000000000001" customHeight="1">
      <c r="A7" s="1274">
        <v>1972</v>
      </c>
      <c r="B7" s="1272">
        <f t="shared" si="0"/>
        <v>24666</v>
      </c>
      <c r="C7" s="1272">
        <v>3086</v>
      </c>
      <c r="D7" s="1272">
        <v>1562</v>
      </c>
      <c r="E7" s="1272">
        <v>15073</v>
      </c>
      <c r="F7" s="1272">
        <v>1601</v>
      </c>
      <c r="G7" s="1272">
        <v>1795</v>
      </c>
      <c r="H7" s="1272"/>
      <c r="I7" s="1272">
        <v>1549</v>
      </c>
      <c r="J7" s="1272">
        <f t="shared" si="1"/>
        <v>917</v>
      </c>
      <c r="K7" s="1272">
        <v>422</v>
      </c>
      <c r="L7" s="1272">
        <v>495</v>
      </c>
      <c r="M7" s="1272">
        <f t="shared" si="2"/>
        <v>25583</v>
      </c>
      <c r="N7" s="87"/>
      <c r="Z7" s="87"/>
      <c r="AL7" s="87"/>
    </row>
    <row r="8" spans="1:47" ht="20.100000000000001" customHeight="1">
      <c r="A8" s="1274">
        <v>1973</v>
      </c>
      <c r="B8" s="1272">
        <f t="shared" si="0"/>
        <v>27844</v>
      </c>
      <c r="C8" s="1272">
        <v>3224</v>
      </c>
      <c r="D8" s="1272">
        <v>1832</v>
      </c>
      <c r="E8" s="1272">
        <v>16939</v>
      </c>
      <c r="F8" s="1272">
        <v>1684</v>
      </c>
      <c r="G8" s="1272">
        <v>2136</v>
      </c>
      <c r="H8" s="1272"/>
      <c r="I8" s="1272">
        <v>2029</v>
      </c>
      <c r="J8" s="1272">
        <f t="shared" si="1"/>
        <v>1929</v>
      </c>
      <c r="K8" s="1272">
        <v>403</v>
      </c>
      <c r="L8" s="1272">
        <v>1526</v>
      </c>
      <c r="M8" s="1272">
        <f t="shared" si="2"/>
        <v>29773</v>
      </c>
      <c r="N8" s="87"/>
      <c r="Z8" s="87"/>
      <c r="AL8" s="87"/>
    </row>
    <row r="9" spans="1:47" ht="20.100000000000001" customHeight="1">
      <c r="A9" s="1274">
        <v>1974</v>
      </c>
      <c r="B9" s="1272">
        <f t="shared" si="0"/>
        <v>36518</v>
      </c>
      <c r="C9" s="1272">
        <v>4365</v>
      </c>
      <c r="D9" s="1272">
        <v>2236</v>
      </c>
      <c r="E9" s="1272">
        <v>21489</v>
      </c>
      <c r="F9" s="1272">
        <v>1949</v>
      </c>
      <c r="G9" s="1272">
        <v>3153</v>
      </c>
      <c r="H9" s="1272"/>
      <c r="I9" s="1272">
        <v>3326</v>
      </c>
      <c r="J9" s="1272">
        <f t="shared" si="1"/>
        <v>2647</v>
      </c>
      <c r="K9" s="1272">
        <v>1179</v>
      </c>
      <c r="L9" s="1272">
        <v>1468</v>
      </c>
      <c r="M9" s="1272">
        <f t="shared" si="2"/>
        <v>39165</v>
      </c>
      <c r="N9" s="87"/>
      <c r="Z9" s="87"/>
      <c r="AL9" s="87"/>
    </row>
    <row r="10" spans="1:47" ht="20.100000000000001" customHeight="1">
      <c r="A10" s="1274">
        <v>1975</v>
      </c>
      <c r="B10" s="1272">
        <f t="shared" si="0"/>
        <v>67879</v>
      </c>
      <c r="C10" s="1272">
        <v>7289</v>
      </c>
      <c r="D10" s="1272">
        <v>3209</v>
      </c>
      <c r="E10" s="1272">
        <v>43632</v>
      </c>
      <c r="F10" s="1272">
        <v>3398</v>
      </c>
      <c r="G10" s="1272">
        <v>5030</v>
      </c>
      <c r="H10" s="1272"/>
      <c r="I10" s="1272">
        <v>5321</v>
      </c>
      <c r="J10" s="1272">
        <f t="shared" si="1"/>
        <v>2805</v>
      </c>
      <c r="K10" s="1272">
        <v>144</v>
      </c>
      <c r="L10" s="1272">
        <v>2661</v>
      </c>
      <c r="M10" s="1272">
        <f t="shared" si="2"/>
        <v>70684</v>
      </c>
      <c r="N10" s="87"/>
      <c r="Z10" s="87"/>
      <c r="AL10" s="87"/>
    </row>
    <row r="11" spans="1:47" ht="20.100000000000001" customHeight="1">
      <c r="A11" s="1274">
        <v>1976</v>
      </c>
      <c r="B11" s="1272">
        <f t="shared" si="0"/>
        <v>101113</v>
      </c>
      <c r="C11" s="1272">
        <v>8183</v>
      </c>
      <c r="D11" s="1272">
        <v>5522</v>
      </c>
      <c r="E11" s="1272">
        <v>68757</v>
      </c>
      <c r="F11" s="1272">
        <v>5003</v>
      </c>
      <c r="G11" s="1272">
        <v>4403</v>
      </c>
      <c r="H11" s="1272"/>
      <c r="I11" s="1272">
        <v>9245</v>
      </c>
      <c r="J11" s="1272">
        <f t="shared" si="1"/>
        <v>2076</v>
      </c>
      <c r="K11" s="1272">
        <v>1022</v>
      </c>
      <c r="L11" s="1272">
        <v>1054</v>
      </c>
      <c r="M11" s="1272">
        <f t="shared" si="2"/>
        <v>103189</v>
      </c>
      <c r="N11" s="87"/>
      <c r="Z11" s="87"/>
      <c r="AL11" s="87"/>
    </row>
    <row r="12" spans="1:47" ht="20.100000000000001" customHeight="1">
      <c r="A12" s="1274">
        <v>1977</v>
      </c>
      <c r="B12" s="1272">
        <f t="shared" si="0"/>
        <v>154872</v>
      </c>
      <c r="C12" s="1272">
        <v>12533</v>
      </c>
      <c r="D12" s="1272">
        <v>9879</v>
      </c>
      <c r="E12" s="1272">
        <v>91853</v>
      </c>
      <c r="F12" s="1272">
        <v>7031</v>
      </c>
      <c r="G12" s="1272">
        <v>21224</v>
      </c>
      <c r="H12" s="1272"/>
      <c r="I12" s="1272">
        <v>12352</v>
      </c>
      <c r="J12" s="1272">
        <f t="shared" si="1"/>
        <v>9776</v>
      </c>
      <c r="K12" s="1272">
        <v>6691</v>
      </c>
      <c r="L12" s="1272">
        <v>3085</v>
      </c>
      <c r="M12" s="1272">
        <f t="shared" si="2"/>
        <v>164648</v>
      </c>
      <c r="N12" s="87"/>
      <c r="Z12" s="87"/>
      <c r="AL12" s="87"/>
    </row>
    <row r="13" spans="1:47" ht="20.100000000000001" customHeight="1">
      <c r="A13" s="1274">
        <v>1978</v>
      </c>
      <c r="B13" s="1272">
        <f t="shared" si="0"/>
        <v>159592</v>
      </c>
      <c r="C13" s="1272">
        <v>14003</v>
      </c>
      <c r="D13" s="1272">
        <v>12135</v>
      </c>
      <c r="E13" s="1272">
        <v>94739</v>
      </c>
      <c r="F13" s="1272">
        <v>8280</v>
      </c>
      <c r="G13" s="1272">
        <v>23661</v>
      </c>
      <c r="H13" s="1272"/>
      <c r="I13" s="1272">
        <v>6774</v>
      </c>
      <c r="J13" s="1272">
        <f t="shared" si="1"/>
        <v>7318</v>
      </c>
      <c r="K13" s="1272">
        <v>2218</v>
      </c>
      <c r="L13" s="1272">
        <v>5100</v>
      </c>
      <c r="M13" s="1272">
        <f t="shared" si="2"/>
        <v>166910</v>
      </c>
      <c r="N13" s="87"/>
      <c r="Z13" s="87"/>
      <c r="AL13" s="87"/>
    </row>
    <row r="14" spans="1:47" ht="20.100000000000001" customHeight="1">
      <c r="A14" s="1274">
        <v>1979</v>
      </c>
      <c r="B14" s="1272">
        <f t="shared" si="0"/>
        <v>149555</v>
      </c>
      <c r="C14" s="1272">
        <v>17115</v>
      </c>
      <c r="D14" s="1272">
        <v>12028</v>
      </c>
      <c r="E14" s="1272">
        <v>84501</v>
      </c>
      <c r="F14" s="1272">
        <v>6061</v>
      </c>
      <c r="G14" s="1272">
        <v>16145</v>
      </c>
      <c r="H14" s="1272"/>
      <c r="I14" s="1272">
        <v>13705</v>
      </c>
      <c r="J14" s="1272">
        <f t="shared" si="1"/>
        <v>6815</v>
      </c>
      <c r="K14" s="1272">
        <v>2754</v>
      </c>
      <c r="L14" s="1272">
        <v>4061</v>
      </c>
      <c r="M14" s="1272">
        <f t="shared" si="2"/>
        <v>156370</v>
      </c>
      <c r="N14" s="87"/>
      <c r="Z14" s="87"/>
      <c r="AL14" s="87"/>
    </row>
    <row r="15" spans="1:47" ht="20.100000000000001" customHeight="1">
      <c r="A15" s="1274">
        <v>1980</v>
      </c>
      <c r="B15" s="1272">
        <f t="shared" si="0"/>
        <v>179569</v>
      </c>
      <c r="C15" s="1272">
        <v>16449</v>
      </c>
      <c r="D15" s="1272">
        <v>16634</v>
      </c>
      <c r="E15" s="1272">
        <v>92128</v>
      </c>
      <c r="F15" s="1272">
        <v>7561</v>
      </c>
      <c r="G15" s="1272">
        <v>29591</v>
      </c>
      <c r="H15" s="1272"/>
      <c r="I15" s="1272">
        <v>17206</v>
      </c>
      <c r="J15" s="1272">
        <f t="shared" si="1"/>
        <v>8670</v>
      </c>
      <c r="K15" s="1272">
        <v>2646</v>
      </c>
      <c r="L15" s="1272">
        <v>6024</v>
      </c>
      <c r="M15" s="1272">
        <f t="shared" si="2"/>
        <v>188239</v>
      </c>
      <c r="N15" s="87"/>
      <c r="Z15" s="87"/>
      <c r="AL15" s="87"/>
    </row>
    <row r="16" spans="1:47" ht="20.100000000000001" customHeight="1">
      <c r="A16" s="897">
        <v>1981</v>
      </c>
      <c r="B16" s="1053">
        <v>234050</v>
      </c>
      <c r="C16" s="893">
        <v>22109</v>
      </c>
      <c r="D16" s="893">
        <v>27907</v>
      </c>
      <c r="E16" s="893">
        <v>116418</v>
      </c>
      <c r="F16" s="893">
        <v>9958</v>
      </c>
      <c r="G16" s="893">
        <v>42111</v>
      </c>
      <c r="H16" s="893"/>
      <c r="I16" s="893">
        <v>15547</v>
      </c>
      <c r="J16" s="893">
        <v>6616</v>
      </c>
      <c r="K16" s="893">
        <v>3216</v>
      </c>
      <c r="L16" s="893">
        <v>3400</v>
      </c>
      <c r="M16" s="893">
        <v>240666</v>
      </c>
      <c r="N16" s="87"/>
      <c r="Z16" s="87"/>
      <c r="AL16" s="87"/>
    </row>
    <row r="17" spans="1:38" ht="20.100000000000001" customHeight="1">
      <c r="A17" s="897">
        <v>1982</v>
      </c>
      <c r="B17" s="1053">
        <v>248765</v>
      </c>
      <c r="C17" s="893">
        <v>27507</v>
      </c>
      <c r="D17" s="893">
        <v>28430</v>
      </c>
      <c r="E17" s="893">
        <v>121401</v>
      </c>
      <c r="F17" s="893">
        <v>11002</v>
      </c>
      <c r="G17" s="893">
        <v>43247</v>
      </c>
      <c r="H17" s="893"/>
      <c r="I17" s="893">
        <v>17178</v>
      </c>
      <c r="J17" s="893">
        <v>10745</v>
      </c>
      <c r="K17" s="893">
        <v>3954</v>
      </c>
      <c r="L17" s="893">
        <v>6791</v>
      </c>
      <c r="M17" s="893">
        <v>259510</v>
      </c>
      <c r="N17" s="87"/>
      <c r="Z17" s="87"/>
      <c r="AL17" s="87"/>
    </row>
    <row r="18" spans="1:38" ht="20.100000000000001" customHeight="1">
      <c r="A18" s="897">
        <v>1983</v>
      </c>
      <c r="B18" s="1053">
        <v>191801</v>
      </c>
      <c r="C18" s="893">
        <v>26359</v>
      </c>
      <c r="D18" s="893">
        <v>24933</v>
      </c>
      <c r="E18" s="893">
        <v>115737</v>
      </c>
      <c r="F18" s="893">
        <v>6657</v>
      </c>
      <c r="G18" s="893">
        <v>-2897</v>
      </c>
      <c r="H18" s="893"/>
      <c r="I18" s="893">
        <v>21012</v>
      </c>
      <c r="J18" s="893">
        <v>36832</v>
      </c>
      <c r="K18" s="893">
        <v>4078</v>
      </c>
      <c r="L18" s="893">
        <v>32754</v>
      </c>
      <c r="M18" s="893">
        <v>228633</v>
      </c>
      <c r="N18" s="87"/>
      <c r="Z18" s="87"/>
      <c r="AL18" s="87"/>
    </row>
    <row r="19" spans="1:38" ht="20.100000000000001" customHeight="1">
      <c r="A19" s="897">
        <v>1984</v>
      </c>
      <c r="B19" s="1053">
        <v>205694</v>
      </c>
      <c r="C19" s="893">
        <v>28337</v>
      </c>
      <c r="D19" s="893">
        <v>28720</v>
      </c>
      <c r="E19" s="893">
        <v>94185</v>
      </c>
      <c r="F19" s="893">
        <v>6101</v>
      </c>
      <c r="G19" s="893">
        <v>24616</v>
      </c>
      <c r="H19" s="893"/>
      <c r="I19" s="893">
        <v>23735</v>
      </c>
      <c r="J19" s="893">
        <v>31901</v>
      </c>
      <c r="K19" s="893">
        <v>4750</v>
      </c>
      <c r="L19" s="893">
        <v>27151</v>
      </c>
      <c r="M19" s="893">
        <v>237595</v>
      </c>
      <c r="N19" s="87"/>
      <c r="Z19" s="87"/>
      <c r="AL19" s="87"/>
    </row>
    <row r="20" spans="1:38" ht="20.100000000000001" customHeight="1">
      <c r="A20" s="897">
        <v>1985</v>
      </c>
      <c r="B20" s="1053">
        <v>195290</v>
      </c>
      <c r="C20" s="893">
        <v>35649</v>
      </c>
      <c r="D20" s="893">
        <v>29420</v>
      </c>
      <c r="E20" s="893">
        <v>99256</v>
      </c>
      <c r="F20" s="893">
        <v>6110</v>
      </c>
      <c r="G20" s="893">
        <v>12218</v>
      </c>
      <c r="H20" s="893"/>
      <c r="I20" s="893">
        <v>12637</v>
      </c>
      <c r="J20" s="893">
        <v>9796</v>
      </c>
      <c r="K20" s="893">
        <v>4584</v>
      </c>
      <c r="L20" s="893">
        <v>5212</v>
      </c>
      <c r="M20" s="893">
        <v>205086</v>
      </c>
      <c r="N20" s="87"/>
      <c r="Z20" s="87"/>
      <c r="AL20" s="87"/>
    </row>
    <row r="21" spans="1:38" ht="20.100000000000001" customHeight="1">
      <c r="A21" s="897">
        <v>1986</v>
      </c>
      <c r="B21" s="1053">
        <v>254158</v>
      </c>
      <c r="C21" s="893">
        <v>41636</v>
      </c>
      <c r="D21" s="893">
        <v>30174</v>
      </c>
      <c r="E21" s="893">
        <v>104722</v>
      </c>
      <c r="F21" s="893">
        <v>5806</v>
      </c>
      <c r="G21" s="893">
        <v>34742</v>
      </c>
      <c r="H21" s="893"/>
      <c r="I21" s="893">
        <v>37078</v>
      </c>
      <c r="J21" s="893">
        <v>9534</v>
      </c>
      <c r="K21" s="893">
        <v>5140</v>
      </c>
      <c r="L21" s="893">
        <v>4394</v>
      </c>
      <c r="M21" s="893">
        <v>263692</v>
      </c>
      <c r="N21" s="87"/>
      <c r="Z21" s="87"/>
      <c r="AL21" s="87"/>
    </row>
    <row r="22" spans="1:38" ht="20.100000000000001" customHeight="1">
      <c r="A22" s="897">
        <v>1987</v>
      </c>
      <c r="B22" s="1053">
        <v>406500</v>
      </c>
      <c r="C22" s="893">
        <v>75087</v>
      </c>
      <c r="D22" s="893">
        <v>47808</v>
      </c>
      <c r="E22" s="893">
        <v>126795</v>
      </c>
      <c r="F22" s="893">
        <v>6636</v>
      </c>
      <c r="G22" s="893">
        <v>95090</v>
      </c>
      <c r="H22" s="893"/>
      <c r="I22" s="893">
        <v>55084</v>
      </c>
      <c r="J22" s="893">
        <v>13458</v>
      </c>
      <c r="K22" s="893">
        <v>6917</v>
      </c>
      <c r="L22" s="893">
        <v>6541</v>
      </c>
      <c r="M22" s="893">
        <v>419958</v>
      </c>
      <c r="N22" s="87"/>
      <c r="Z22" s="87"/>
      <c r="AL22" s="87"/>
    </row>
    <row r="23" spans="1:38" ht="20.100000000000001" customHeight="1">
      <c r="A23" s="897">
        <v>1988</v>
      </c>
      <c r="B23" s="1053">
        <v>486648</v>
      </c>
      <c r="C23" s="893">
        <v>82712</v>
      </c>
      <c r="D23" s="893">
        <v>58385</v>
      </c>
      <c r="E23" s="893">
        <v>151539</v>
      </c>
      <c r="F23" s="893">
        <v>10809</v>
      </c>
      <c r="G23" s="893">
        <v>103521</v>
      </c>
      <c r="H23" s="893"/>
      <c r="I23" s="893">
        <v>79682</v>
      </c>
      <c r="J23" s="893">
        <v>20027</v>
      </c>
      <c r="K23" s="893">
        <v>11319</v>
      </c>
      <c r="L23" s="893">
        <v>8708</v>
      </c>
      <c r="M23" s="893">
        <v>506675</v>
      </c>
      <c r="N23" s="87"/>
      <c r="Z23" s="87"/>
      <c r="AL23" s="87"/>
    </row>
    <row r="24" spans="1:38" ht="20.100000000000001" customHeight="1">
      <c r="A24" s="897">
        <v>1989</v>
      </c>
      <c r="B24" s="1053">
        <v>673089</v>
      </c>
      <c r="C24" s="893">
        <v>154922</v>
      </c>
      <c r="D24" s="893">
        <v>111303</v>
      </c>
      <c r="E24" s="893">
        <v>161895</v>
      </c>
      <c r="F24" s="893">
        <v>13101</v>
      </c>
      <c r="G24" s="893">
        <v>149501</v>
      </c>
      <c r="H24" s="893"/>
      <c r="I24" s="893">
        <v>82367</v>
      </c>
      <c r="J24" s="893">
        <v>28675</v>
      </c>
      <c r="K24" s="893">
        <v>15248</v>
      </c>
      <c r="L24" s="893">
        <v>13427</v>
      </c>
      <c r="M24" s="893">
        <v>701764</v>
      </c>
      <c r="N24" s="87"/>
      <c r="Z24" s="87"/>
      <c r="AL24" s="87"/>
    </row>
    <row r="25" spans="1:38" ht="20.100000000000001" customHeight="1">
      <c r="A25" s="897">
        <v>1990</v>
      </c>
      <c r="B25" s="1053">
        <v>1013674</v>
      </c>
      <c r="C25" s="893">
        <v>194435</v>
      </c>
      <c r="D25" s="893">
        <v>124173</v>
      </c>
      <c r="E25" s="893">
        <v>343864</v>
      </c>
      <c r="F25" s="893">
        <v>11679</v>
      </c>
      <c r="G25" s="893">
        <v>188580</v>
      </c>
      <c r="H25" s="893"/>
      <c r="I25" s="893">
        <v>150943</v>
      </c>
      <c r="J25" s="893">
        <v>34769</v>
      </c>
      <c r="K25" s="893">
        <v>23774</v>
      </c>
      <c r="L25" s="893">
        <v>10995</v>
      </c>
      <c r="M25" s="893">
        <v>1048443</v>
      </c>
      <c r="N25" s="87"/>
      <c r="Z25" s="87"/>
      <c r="AL25" s="87"/>
    </row>
    <row r="26" spans="1:38" ht="20.100000000000001" customHeight="1">
      <c r="A26" s="897">
        <v>1991</v>
      </c>
      <c r="B26" s="1053">
        <v>1296243</v>
      </c>
      <c r="C26" s="893">
        <v>233418</v>
      </c>
      <c r="D26" s="893">
        <v>176271</v>
      </c>
      <c r="E26" s="893">
        <v>501760</v>
      </c>
      <c r="F26" s="893">
        <v>38150</v>
      </c>
      <c r="G26" s="893">
        <v>213208</v>
      </c>
      <c r="H26" s="893"/>
      <c r="I26" s="893">
        <v>133436</v>
      </c>
      <c r="J26" s="893">
        <v>37994</v>
      </c>
      <c r="K26" s="893">
        <v>20909</v>
      </c>
      <c r="L26" s="893">
        <v>17085</v>
      </c>
      <c r="M26" s="893">
        <v>1334237</v>
      </c>
      <c r="N26" s="87"/>
      <c r="Z26" s="87"/>
      <c r="AL26" s="87"/>
    </row>
    <row r="27" spans="1:38" ht="20.100000000000001" customHeight="1">
      <c r="A27" s="897">
        <v>1992</v>
      </c>
      <c r="B27" s="1053">
        <v>2445691</v>
      </c>
      <c r="C27" s="893">
        <v>839248</v>
      </c>
      <c r="D27" s="893">
        <v>249778</v>
      </c>
      <c r="E27" s="893">
        <v>906282</v>
      </c>
      <c r="F27" s="893">
        <v>24178</v>
      </c>
      <c r="G27" s="893">
        <v>363484</v>
      </c>
      <c r="H27" s="893"/>
      <c r="I27" s="893">
        <v>62721</v>
      </c>
      <c r="J27" s="893">
        <v>72210</v>
      </c>
      <c r="K27" s="893">
        <v>58297</v>
      </c>
      <c r="L27" s="893">
        <v>13913</v>
      </c>
      <c r="M27" s="893">
        <v>2517901</v>
      </c>
      <c r="N27" s="87"/>
      <c r="Z27" s="87"/>
      <c r="AL27" s="87"/>
    </row>
    <row r="28" spans="1:38" ht="20.100000000000001" customHeight="1">
      <c r="A28" s="897">
        <v>1993</v>
      </c>
      <c r="B28" s="1053">
        <v>4931918</v>
      </c>
      <c r="C28" s="893">
        <v>543496</v>
      </c>
      <c r="D28" s="893">
        <v>605498</v>
      </c>
      <c r="E28" s="893">
        <v>1907969</v>
      </c>
      <c r="F28" s="893">
        <v>95659</v>
      </c>
      <c r="G28" s="893">
        <v>566597</v>
      </c>
      <c r="H28" s="893"/>
      <c r="I28" s="893">
        <v>1212699</v>
      </c>
      <c r="J28" s="893">
        <v>969339</v>
      </c>
      <c r="K28" s="893">
        <v>877340</v>
      </c>
      <c r="L28" s="893">
        <v>91999</v>
      </c>
      <c r="M28" s="893">
        <v>5901257</v>
      </c>
      <c r="N28" s="87"/>
      <c r="Z28" s="87"/>
      <c r="AL28" s="87"/>
    </row>
    <row r="29" spans="1:38" ht="20.100000000000001" customHeight="1">
      <c r="A29" s="897">
        <v>1994</v>
      </c>
      <c r="B29" s="1053">
        <v>14519149</v>
      </c>
      <c r="C29" s="893">
        <v>535494</v>
      </c>
      <c r="D29" s="893">
        <v>602822</v>
      </c>
      <c r="E29" s="893">
        <v>2284879</v>
      </c>
      <c r="F29" s="893">
        <v>62134</v>
      </c>
      <c r="G29" s="893">
        <v>10703494</v>
      </c>
      <c r="H29" s="893"/>
      <c r="I29" s="893">
        <v>330326</v>
      </c>
      <c r="J29" s="893">
        <v>152526</v>
      </c>
      <c r="K29" s="893">
        <v>70508</v>
      </c>
      <c r="L29" s="893">
        <v>82018</v>
      </c>
      <c r="M29" s="893">
        <v>14671675</v>
      </c>
      <c r="N29" s="87"/>
      <c r="Z29" s="87"/>
      <c r="AL29" s="87"/>
    </row>
    <row r="30" spans="1:38" ht="20.100000000000001" customHeight="1">
      <c r="A30" s="897">
        <v>1995</v>
      </c>
      <c r="B30" s="1053">
        <v>13525125</v>
      </c>
      <c r="C30" s="893">
        <v>781963</v>
      </c>
      <c r="D30" s="893">
        <v>763100</v>
      </c>
      <c r="E30" s="893">
        <v>2346806</v>
      </c>
      <c r="F30" s="893">
        <v>99471</v>
      </c>
      <c r="G30" s="893">
        <v>9083422</v>
      </c>
      <c r="H30" s="893"/>
      <c r="I30" s="893">
        <v>450363</v>
      </c>
      <c r="J30" s="893">
        <v>1062524</v>
      </c>
      <c r="K30" s="893">
        <v>884770</v>
      </c>
      <c r="L30" s="893">
        <v>177754</v>
      </c>
      <c r="M30" s="893">
        <v>14587649</v>
      </c>
      <c r="N30" s="87"/>
      <c r="Z30" s="87"/>
      <c r="AL30" s="87"/>
    </row>
    <row r="31" spans="1:38" ht="20.100000000000001" customHeight="1">
      <c r="A31" s="897">
        <v>1996</v>
      </c>
      <c r="B31" s="1053">
        <v>11091331</v>
      </c>
      <c r="C31" s="893">
        <v>1822198</v>
      </c>
      <c r="D31" s="893">
        <v>1832617</v>
      </c>
      <c r="E31" s="893">
        <v>3384708</v>
      </c>
      <c r="F31" s="893">
        <v>160404</v>
      </c>
      <c r="G31" s="893">
        <v>2771954</v>
      </c>
      <c r="H31" s="893"/>
      <c r="I31" s="893">
        <v>1119450</v>
      </c>
      <c r="J31" s="893">
        <v>2059232</v>
      </c>
      <c r="K31" s="893">
        <v>566157</v>
      </c>
      <c r="L31" s="893">
        <v>1493075</v>
      </c>
      <c r="M31" s="893">
        <v>13150563</v>
      </c>
      <c r="N31" s="87"/>
      <c r="Z31" s="87"/>
      <c r="AL31" s="87"/>
    </row>
    <row r="32" spans="1:38" ht="20.100000000000001" customHeight="1">
      <c r="A32" s="897">
        <v>1997</v>
      </c>
      <c r="B32" s="1053">
        <v>10941579</v>
      </c>
      <c r="C32" s="893">
        <v>2068116</v>
      </c>
      <c r="D32" s="893">
        <v>1286315</v>
      </c>
      <c r="E32" s="893">
        <v>3771245</v>
      </c>
      <c r="F32" s="893">
        <v>565596</v>
      </c>
      <c r="G32" s="893">
        <v>1786404</v>
      </c>
      <c r="H32" s="893"/>
      <c r="I32" s="893">
        <v>1463903</v>
      </c>
      <c r="J32" s="893">
        <v>5577439</v>
      </c>
      <c r="K32" s="893">
        <v>159608</v>
      </c>
      <c r="L32" s="893">
        <v>5417831</v>
      </c>
      <c r="M32" s="893">
        <v>16519018</v>
      </c>
      <c r="N32" s="87"/>
      <c r="Z32" s="87"/>
      <c r="AL32" s="87"/>
    </row>
    <row r="33" spans="1:38" ht="20.100000000000001" customHeight="1">
      <c r="A33" s="897">
        <v>1998</v>
      </c>
      <c r="B33" s="1053">
        <v>11688251</v>
      </c>
      <c r="C33" s="893">
        <v>2385065</v>
      </c>
      <c r="D33" s="893">
        <v>1717812</v>
      </c>
      <c r="E33" s="893">
        <v>3616410</v>
      </c>
      <c r="F33" s="893">
        <v>514312</v>
      </c>
      <c r="G33" s="893">
        <v>1624009</v>
      </c>
      <c r="H33" s="893"/>
      <c r="I33" s="893">
        <v>1830643</v>
      </c>
      <c r="J33" s="893">
        <v>6158220</v>
      </c>
      <c r="K33" s="893">
        <v>172961</v>
      </c>
      <c r="L33" s="893">
        <v>5985259</v>
      </c>
      <c r="M33" s="893">
        <v>17846471</v>
      </c>
      <c r="N33" s="87"/>
      <c r="Z33" s="87"/>
      <c r="AL33" s="87"/>
    </row>
    <row r="34" spans="1:38" ht="20.100000000000001" customHeight="1">
      <c r="A34" s="518" t="s">
        <v>1039</v>
      </c>
      <c r="B34" s="1053">
        <v>14597280</v>
      </c>
      <c r="C34" s="893">
        <v>2920500</v>
      </c>
      <c r="D34" s="893">
        <v>2351910</v>
      </c>
      <c r="E34" s="893">
        <v>6293130</v>
      </c>
      <c r="F34" s="893">
        <v>244270</v>
      </c>
      <c r="G34" s="893">
        <v>2349660</v>
      </c>
      <c r="H34" s="893"/>
      <c r="I34" s="893">
        <v>437810</v>
      </c>
      <c r="J34" s="893">
        <v>46578</v>
      </c>
      <c r="K34" s="893">
        <v>46578</v>
      </c>
      <c r="L34" s="893">
        <v>0</v>
      </c>
      <c r="M34" s="893">
        <v>14643858</v>
      </c>
      <c r="N34" s="87"/>
      <c r="Z34" s="87"/>
      <c r="AL34" s="87"/>
    </row>
    <row r="35" spans="1:38" s="536" customFormat="1" ht="15.95" customHeight="1">
      <c r="A35" s="897">
        <v>2000</v>
      </c>
      <c r="B35" s="1053">
        <v>22531460</v>
      </c>
      <c r="C35" s="893">
        <v>3449780</v>
      </c>
      <c r="D35" s="893">
        <v>2872570</v>
      </c>
      <c r="E35" s="893">
        <v>7403980</v>
      </c>
      <c r="F35" s="893">
        <v>260680</v>
      </c>
      <c r="G35" s="893">
        <v>3103370</v>
      </c>
      <c r="H35" s="893"/>
      <c r="I35" s="893">
        <v>5441080</v>
      </c>
      <c r="J35" s="893">
        <v>0</v>
      </c>
      <c r="K35" s="893">
        <v>0</v>
      </c>
      <c r="L35" s="893">
        <v>0</v>
      </c>
      <c r="M35" s="893">
        <v>22531460</v>
      </c>
    </row>
    <row r="36" spans="1:38" s="536" customFormat="1" ht="15.95" customHeight="1">
      <c r="A36" s="897">
        <v>2001</v>
      </c>
      <c r="B36" s="1053">
        <v>28981290</v>
      </c>
      <c r="C36" s="893">
        <v>3807940</v>
      </c>
      <c r="D36" s="893">
        <v>3888020</v>
      </c>
      <c r="E36" s="893">
        <v>10101830</v>
      </c>
      <c r="F36" s="893">
        <v>384170</v>
      </c>
      <c r="G36" s="893">
        <v>3997070</v>
      </c>
      <c r="H36" s="893"/>
      <c r="I36" s="893">
        <v>6802260</v>
      </c>
      <c r="J36" s="893">
        <v>0</v>
      </c>
      <c r="K36" s="893">
        <v>0</v>
      </c>
      <c r="L36" s="893">
        <v>0</v>
      </c>
      <c r="M36" s="893">
        <v>28981290</v>
      </c>
    </row>
    <row r="37" spans="1:38" s="536" customFormat="1" ht="15.95" customHeight="1">
      <c r="A37" s="897">
        <v>2002</v>
      </c>
      <c r="B37" s="1053">
        <v>37765890</v>
      </c>
      <c r="C37" s="893">
        <v>4908300</v>
      </c>
      <c r="D37" s="893">
        <v>4918670</v>
      </c>
      <c r="E37" s="893">
        <v>11715490</v>
      </c>
      <c r="F37" s="893">
        <v>402320</v>
      </c>
      <c r="G37" s="893">
        <v>4269540</v>
      </c>
      <c r="H37" s="893"/>
      <c r="I37" s="893">
        <v>11551570</v>
      </c>
      <c r="J37" s="893">
        <v>0</v>
      </c>
      <c r="K37" s="893">
        <v>0</v>
      </c>
      <c r="L37" s="893">
        <v>0</v>
      </c>
      <c r="M37" s="893">
        <v>37765890</v>
      </c>
    </row>
    <row r="38" spans="1:38" s="536" customFormat="1" ht="15.95" customHeight="1">
      <c r="A38" s="897">
        <v>2003</v>
      </c>
      <c r="B38" s="1053">
        <v>43441810</v>
      </c>
      <c r="C38" s="893">
        <v>5940650</v>
      </c>
      <c r="D38" s="893">
        <v>5812680</v>
      </c>
      <c r="E38" s="893">
        <v>12871620</v>
      </c>
      <c r="F38" s="893">
        <v>512570</v>
      </c>
      <c r="G38" s="893">
        <v>7219710</v>
      </c>
      <c r="H38" s="893"/>
      <c r="I38" s="893">
        <v>11084580</v>
      </c>
      <c r="J38" s="893">
        <v>502874.141</v>
      </c>
      <c r="K38" s="893">
        <v>502874.141</v>
      </c>
      <c r="L38" s="893">
        <v>0</v>
      </c>
      <c r="M38" s="893">
        <v>43944684.141000003</v>
      </c>
    </row>
    <row r="39" spans="1:38" s="536" customFormat="1" ht="15.95" customHeight="1">
      <c r="A39" s="897">
        <v>2004</v>
      </c>
      <c r="B39" s="1053">
        <v>50100830</v>
      </c>
      <c r="C39" s="893">
        <v>6965130</v>
      </c>
      <c r="D39" s="893">
        <v>8370930</v>
      </c>
      <c r="E39" s="893">
        <v>15482440</v>
      </c>
      <c r="F39" s="893">
        <v>682860</v>
      </c>
      <c r="G39" s="893">
        <v>7959760</v>
      </c>
      <c r="H39" s="893"/>
      <c r="I39" s="893">
        <v>10639710</v>
      </c>
      <c r="J39" s="893">
        <v>395084.56599999999</v>
      </c>
      <c r="K39" s="893">
        <v>395084.56599999999</v>
      </c>
      <c r="L39" s="893">
        <v>0</v>
      </c>
      <c r="M39" s="893">
        <v>50495914.566</v>
      </c>
    </row>
    <row r="40" spans="1:38" s="536" customFormat="1" ht="15.95" customHeight="1">
      <c r="A40" s="897">
        <v>2005</v>
      </c>
      <c r="B40" s="1053">
        <v>67465560</v>
      </c>
      <c r="C40" s="893">
        <v>12252550</v>
      </c>
      <c r="D40" s="893">
        <v>11050140</v>
      </c>
      <c r="E40" s="893">
        <v>16322630</v>
      </c>
      <c r="F40" s="893">
        <v>758470</v>
      </c>
      <c r="G40" s="893">
        <v>10983380</v>
      </c>
      <c r="H40" s="893"/>
      <c r="I40" s="893">
        <v>16098390</v>
      </c>
      <c r="J40" s="893">
        <v>280752.69500000001</v>
      </c>
      <c r="K40" s="893">
        <v>280752.69500000001</v>
      </c>
      <c r="L40" s="893">
        <v>0</v>
      </c>
      <c r="M40" s="893">
        <v>67746312.694999993</v>
      </c>
    </row>
    <row r="41" spans="1:38" s="536" customFormat="1" ht="15.75">
      <c r="A41" s="897">
        <v>2006</v>
      </c>
      <c r="B41" s="1053">
        <v>81583750</v>
      </c>
      <c r="C41" s="893">
        <v>11970620</v>
      </c>
      <c r="D41" s="893">
        <v>15239750</v>
      </c>
      <c r="E41" s="893">
        <v>20734980</v>
      </c>
      <c r="F41" s="893">
        <v>912730</v>
      </c>
      <c r="G41" s="893">
        <v>10493410</v>
      </c>
      <c r="H41" s="893">
        <v>0</v>
      </c>
      <c r="I41" s="893">
        <v>22232260</v>
      </c>
      <c r="J41" s="893">
        <v>778139.5</v>
      </c>
      <c r="K41" s="893">
        <v>778139.5</v>
      </c>
      <c r="L41" s="893">
        <v>0</v>
      </c>
      <c r="M41" s="893">
        <v>82361889.5</v>
      </c>
    </row>
    <row r="42" spans="1:38" ht="15.75">
      <c r="A42" s="897">
        <v>2007</v>
      </c>
      <c r="B42" s="1053">
        <v>89104890</v>
      </c>
      <c r="C42" s="893">
        <v>11458440</v>
      </c>
      <c r="D42" s="893">
        <v>16566740.000000002</v>
      </c>
      <c r="E42" s="893">
        <v>25771390</v>
      </c>
      <c r="F42" s="893">
        <v>992340</v>
      </c>
      <c r="G42" s="893">
        <v>10757810</v>
      </c>
      <c r="H42" s="893">
        <v>0</v>
      </c>
      <c r="I42" s="893">
        <v>23558170</v>
      </c>
      <c r="J42" s="893">
        <v>1065176.8999999999</v>
      </c>
      <c r="K42" s="893">
        <v>1065176.8999999999</v>
      </c>
      <c r="L42" s="893">
        <v>0</v>
      </c>
      <c r="M42" s="893">
        <v>90170066.900000006</v>
      </c>
      <c r="N42" s="87"/>
      <c r="Z42" s="87"/>
      <c r="AL42" s="87"/>
    </row>
    <row r="43" spans="1:38" ht="15.75">
      <c r="A43" s="897">
        <v>2008</v>
      </c>
      <c r="B43" s="1053">
        <v>107221300</v>
      </c>
      <c r="C43" s="893">
        <v>17454900</v>
      </c>
      <c r="D43" s="893">
        <v>23208400</v>
      </c>
      <c r="E43" s="893">
        <v>38701200</v>
      </c>
      <c r="F43" s="893">
        <v>1005200</v>
      </c>
      <c r="G43" s="893">
        <v>16510250</v>
      </c>
      <c r="H43" s="893"/>
      <c r="I43" s="893">
        <v>10341350</v>
      </c>
      <c r="J43" s="893">
        <v>2961268</v>
      </c>
      <c r="K43" s="893">
        <v>2961268</v>
      </c>
      <c r="L43" s="893">
        <v>0</v>
      </c>
      <c r="M43" s="893">
        <v>110182568</v>
      </c>
      <c r="N43" s="87"/>
      <c r="Z43" s="87"/>
      <c r="AL43" s="87"/>
    </row>
    <row r="44" spans="1:38" ht="18">
      <c r="A44" s="511" t="s">
        <v>1040</v>
      </c>
      <c r="B44" s="1053">
        <f>C44+D44+E44+F44+G44+H44+I44</f>
        <v>153476980</v>
      </c>
      <c r="C44" s="893">
        <v>19534950</v>
      </c>
      <c r="D44" s="893">
        <v>25918890</v>
      </c>
      <c r="E44" s="893">
        <v>44133980</v>
      </c>
      <c r="F44" s="893">
        <v>895460</v>
      </c>
      <c r="G44" s="893">
        <v>17191140</v>
      </c>
      <c r="H44" s="893">
        <v>35064760</v>
      </c>
      <c r="I44" s="893">
        <v>10737800</v>
      </c>
      <c r="J44" s="893">
        <f>K44+L44</f>
        <v>36833330</v>
      </c>
      <c r="K44" s="893">
        <v>36833330</v>
      </c>
      <c r="L44" s="893">
        <v>0</v>
      </c>
      <c r="M44" s="893">
        <f>B44+J44</f>
        <v>190310310</v>
      </c>
      <c r="N44" s="87"/>
      <c r="Z44" s="87"/>
      <c r="AL44" s="87"/>
    </row>
    <row r="45" spans="1:38" ht="16.5" thickBot="1">
      <c r="A45" s="512" t="s">
        <v>1041</v>
      </c>
      <c r="B45" s="1058">
        <f>C45+D45+E45+F45+G45+H45+I45</f>
        <v>149042220</v>
      </c>
      <c r="C45" s="1059">
        <v>23247330</v>
      </c>
      <c r="D45" s="1059">
        <v>26933050</v>
      </c>
      <c r="E45" s="1059">
        <v>42440470</v>
      </c>
      <c r="F45" s="1059">
        <v>1453820</v>
      </c>
      <c r="G45" s="1059">
        <v>20126160</v>
      </c>
      <c r="H45" s="1059">
        <v>27450350</v>
      </c>
      <c r="I45" s="1059">
        <v>7391040</v>
      </c>
      <c r="J45" s="1059">
        <f>K45+L45</f>
        <v>56864450</v>
      </c>
      <c r="K45" s="1059">
        <v>56864450</v>
      </c>
      <c r="L45" s="1059">
        <v>0</v>
      </c>
      <c r="M45" s="1059">
        <f>B45+J45</f>
        <v>205906670</v>
      </c>
      <c r="N45" s="87"/>
      <c r="Z45" s="87"/>
      <c r="AL45" s="87"/>
    </row>
    <row r="46" spans="1:38">
      <c r="A46" s="898" t="s">
        <v>1094</v>
      </c>
      <c r="B46" s="899"/>
      <c r="C46" s="899"/>
      <c r="D46" s="899"/>
      <c r="E46" s="899"/>
      <c r="F46" s="899"/>
      <c r="G46" s="899"/>
      <c r="H46" s="899"/>
      <c r="I46" s="899"/>
      <c r="J46" s="899"/>
      <c r="K46" s="899"/>
      <c r="L46" s="899"/>
      <c r="M46" s="899"/>
      <c r="N46" s="87"/>
      <c r="Z46" s="87"/>
      <c r="AL46" s="87"/>
    </row>
    <row r="47" spans="1:38">
      <c r="A47" s="900" t="s">
        <v>873</v>
      </c>
      <c r="B47" s="901"/>
      <c r="C47" s="901"/>
      <c r="D47" s="901"/>
      <c r="E47" s="901"/>
      <c r="F47" s="429"/>
      <c r="G47" s="429"/>
      <c r="H47" s="429"/>
      <c r="I47" s="429"/>
      <c r="J47" s="536"/>
      <c r="K47" s="429"/>
      <c r="L47" s="429"/>
      <c r="M47" s="536"/>
      <c r="N47" s="87"/>
      <c r="Z47" s="87"/>
      <c r="AL47" s="87"/>
    </row>
    <row r="48" spans="1:38">
      <c r="A48" s="428" t="s">
        <v>1003</v>
      </c>
      <c r="B48" s="429"/>
      <c r="C48" s="536"/>
      <c r="D48" s="429"/>
      <c r="E48" s="429"/>
      <c r="F48" s="429"/>
      <c r="G48" s="429"/>
      <c r="H48" s="429"/>
      <c r="I48" s="429"/>
      <c r="J48" s="536"/>
      <c r="K48" s="429"/>
      <c r="L48" s="429"/>
      <c r="M48" s="536"/>
      <c r="N48" s="87"/>
      <c r="Z48" s="87"/>
      <c r="AL48" s="87"/>
    </row>
    <row r="49" spans="1:38" ht="15">
      <c r="A49" s="428" t="s">
        <v>1084</v>
      </c>
      <c r="B49" s="429"/>
      <c r="C49" s="536"/>
      <c r="D49" s="429"/>
      <c r="E49" s="429"/>
      <c r="F49" s="429"/>
      <c r="G49" s="429"/>
      <c r="H49" s="429"/>
      <c r="I49" s="429"/>
      <c r="J49" s="536"/>
      <c r="K49" s="429"/>
      <c r="L49" s="429"/>
      <c r="M49" s="429"/>
      <c r="N49" s="87"/>
      <c r="Z49" s="87"/>
      <c r="AL49" s="87"/>
    </row>
    <row r="50" spans="1:38" ht="15">
      <c r="A50" s="900" t="s">
        <v>1085</v>
      </c>
      <c r="B50" s="536"/>
      <c r="C50" s="536"/>
      <c r="D50" s="536"/>
      <c r="E50" s="536"/>
      <c r="F50" s="429"/>
      <c r="G50" s="429"/>
      <c r="H50" s="429"/>
      <c r="I50" s="429"/>
      <c r="J50" s="536"/>
      <c r="K50" s="429"/>
      <c r="L50" s="429"/>
      <c r="M50" s="536"/>
    </row>
    <row r="51" spans="1:38" ht="15">
      <c r="A51" s="900" t="s">
        <v>1082</v>
      </c>
      <c r="B51" s="901"/>
      <c r="C51" s="901"/>
      <c r="D51" s="901"/>
      <c r="E51" s="901"/>
      <c r="F51" s="429"/>
      <c r="G51" s="429"/>
      <c r="H51" s="429"/>
      <c r="I51" s="429"/>
      <c r="J51" s="536"/>
      <c r="K51" s="429"/>
      <c r="L51" s="429"/>
      <c r="M51" s="536"/>
    </row>
    <row r="52" spans="1:38" ht="15">
      <c r="A52" s="887" t="s">
        <v>1083</v>
      </c>
      <c r="B52" s="536"/>
      <c r="C52" s="536"/>
      <c r="D52" s="536"/>
      <c r="E52" s="536"/>
      <c r="F52" s="536"/>
      <c r="G52" s="536"/>
      <c r="H52" s="536"/>
      <c r="I52" s="536"/>
      <c r="J52" s="536"/>
      <c r="K52" s="536"/>
      <c r="L52" s="536"/>
      <c r="M52" s="536"/>
    </row>
    <row r="53" spans="1:38" ht="18">
      <c r="A53" s="519"/>
    </row>
    <row r="54" spans="1:38" ht="18">
      <c r="A54" s="520"/>
      <c r="B54" s="521"/>
      <c r="C54" s="521"/>
      <c r="D54" s="521"/>
      <c r="E54" s="521"/>
      <c r="F54" s="521"/>
      <c r="G54" s="521"/>
      <c r="H54" s="521"/>
      <c r="I54" s="521"/>
      <c r="J54" s="521"/>
      <c r="K54" s="521"/>
    </row>
    <row r="55" spans="1:38" ht="18">
      <c r="A55" s="520"/>
      <c r="B55" s="521"/>
      <c r="C55" s="521"/>
      <c r="D55" s="521"/>
      <c r="E55" s="521"/>
      <c r="F55" s="521"/>
      <c r="G55" s="521"/>
      <c r="H55" s="521"/>
      <c r="I55" s="521"/>
      <c r="J55" s="522"/>
      <c r="K55" s="523"/>
    </row>
    <row r="56" spans="1:38" ht="18">
      <c r="A56" s="520"/>
      <c r="B56" s="521"/>
      <c r="C56" s="521"/>
      <c r="D56" s="521"/>
      <c r="E56" s="521"/>
      <c r="F56" s="521"/>
      <c r="G56" s="521"/>
      <c r="H56" s="521"/>
      <c r="I56" s="521"/>
      <c r="J56" s="522"/>
      <c r="K56" s="523"/>
    </row>
    <row r="57" spans="1:38" ht="18">
      <c r="B57" s="521"/>
      <c r="C57" s="521"/>
      <c r="D57" s="521"/>
      <c r="E57" s="521"/>
      <c r="F57" s="521"/>
      <c r="G57" s="521"/>
      <c r="H57" s="521"/>
      <c r="I57" s="521"/>
      <c r="J57" s="522"/>
      <c r="K57" s="523"/>
    </row>
    <row r="58" spans="1:38" ht="18">
      <c r="B58" s="521"/>
      <c r="C58" s="521"/>
      <c r="D58" s="521"/>
      <c r="E58" s="521"/>
      <c r="F58" s="521"/>
      <c r="G58" s="521"/>
      <c r="H58" s="521"/>
      <c r="I58" s="521"/>
      <c r="J58" s="521"/>
      <c r="K58" s="521"/>
    </row>
    <row r="59" spans="1:38" ht="18">
      <c r="A59" s="87"/>
      <c r="B59" s="521"/>
      <c r="C59" s="521"/>
      <c r="D59" s="521"/>
      <c r="E59" s="521"/>
      <c r="F59" s="521"/>
      <c r="G59" s="521"/>
      <c r="H59" s="521"/>
      <c r="I59" s="521"/>
      <c r="J59" s="521"/>
      <c r="K59" s="521"/>
    </row>
    <row r="60" spans="1:38" ht="18">
      <c r="A60" s="87"/>
      <c r="B60" s="521"/>
      <c r="C60" s="524"/>
      <c r="D60" s="524"/>
      <c r="E60" s="524"/>
      <c r="F60" s="524"/>
      <c r="G60" s="524"/>
      <c r="H60" s="524"/>
      <c r="I60" s="524"/>
      <c r="J60" s="521"/>
      <c r="K60" s="525"/>
    </row>
  </sheetData>
  <pageMargins left="1.25" right="0" top="0.75" bottom="0.5" header="0.42" footer="0"/>
  <pageSetup paperSize="9" scale="54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106"/>
  <sheetViews>
    <sheetView view="pageBreakPreview" zoomScaleNormal="75" zoomScaleSheetLayoutView="100" workbookViewId="0">
      <pane xSplit="1" ySplit="4" topLeftCell="B5" activePane="bottomRight" state="frozen"/>
      <selection sqref="A1:H1"/>
      <selection pane="topRight" sqref="A1:H1"/>
      <selection pane="bottomLeft" sqref="A1:H1"/>
      <selection pane="bottomRight" activeCell="B5" sqref="B5"/>
    </sheetView>
  </sheetViews>
  <sheetFormatPr defaultRowHeight="12.75"/>
  <cols>
    <col min="1" max="1" width="12.85546875" style="532" customWidth="1"/>
    <col min="2" max="2" width="13.5703125" style="87" bestFit="1" customWidth="1"/>
    <col min="3" max="3" width="12.28515625" style="87" bestFit="1" customWidth="1"/>
    <col min="4" max="5" width="13.5703125" style="87" bestFit="1" customWidth="1"/>
    <col min="6" max="6" width="12.28515625" style="87" bestFit="1" customWidth="1"/>
    <col min="7" max="8" width="13.5703125" style="87" bestFit="1" customWidth="1"/>
    <col min="9" max="9" width="14.42578125" style="87" bestFit="1" customWidth="1"/>
    <col min="10" max="10" width="15.140625" style="87" bestFit="1" customWidth="1"/>
    <col min="11" max="11" width="14.140625" style="87" bestFit="1" customWidth="1"/>
    <col min="12" max="12" width="10.85546875" style="87" bestFit="1" customWidth="1"/>
    <col min="13" max="13" width="13.85546875" style="87" customWidth="1"/>
    <col min="14" max="14" width="11.7109375" style="87" bestFit="1" customWidth="1"/>
    <col min="15" max="256" width="9.140625" style="87"/>
    <col min="257" max="257" width="12.85546875" style="87" customWidth="1"/>
    <col min="258" max="258" width="13.5703125" style="87" bestFit="1" customWidth="1"/>
    <col min="259" max="259" width="12.28515625" style="87" bestFit="1" customWidth="1"/>
    <col min="260" max="261" width="13.5703125" style="87" bestFit="1" customWidth="1"/>
    <col min="262" max="262" width="12.28515625" style="87" bestFit="1" customWidth="1"/>
    <col min="263" max="264" width="13.5703125" style="87" bestFit="1" customWidth="1"/>
    <col min="265" max="265" width="14.42578125" style="87" bestFit="1" customWidth="1"/>
    <col min="266" max="266" width="15.140625" style="87" bestFit="1" customWidth="1"/>
    <col min="267" max="267" width="14.140625" style="87" bestFit="1" customWidth="1"/>
    <col min="268" max="268" width="10.85546875" style="87" bestFit="1" customWidth="1"/>
    <col min="269" max="269" width="13.85546875" style="87" customWidth="1"/>
    <col min="270" max="270" width="11.7109375" style="87" bestFit="1" customWidth="1"/>
    <col min="271" max="512" width="9.140625" style="87"/>
    <col min="513" max="513" width="12.85546875" style="87" customWidth="1"/>
    <col min="514" max="514" width="13.5703125" style="87" bestFit="1" customWidth="1"/>
    <col min="515" max="515" width="12.28515625" style="87" bestFit="1" customWidth="1"/>
    <col min="516" max="517" width="13.5703125" style="87" bestFit="1" customWidth="1"/>
    <col min="518" max="518" width="12.28515625" style="87" bestFit="1" customWidth="1"/>
    <col min="519" max="520" width="13.5703125" style="87" bestFit="1" customWidth="1"/>
    <col min="521" max="521" width="14.42578125" style="87" bestFit="1" customWidth="1"/>
    <col min="522" max="522" width="15.140625" style="87" bestFit="1" customWidth="1"/>
    <col min="523" max="523" width="14.140625" style="87" bestFit="1" customWidth="1"/>
    <col min="524" max="524" width="10.85546875" style="87" bestFit="1" customWidth="1"/>
    <col min="525" max="525" width="13.85546875" style="87" customWidth="1"/>
    <col min="526" max="526" width="11.7109375" style="87" bestFit="1" customWidth="1"/>
    <col min="527" max="768" width="9.140625" style="87"/>
    <col min="769" max="769" width="12.85546875" style="87" customWidth="1"/>
    <col min="770" max="770" width="13.5703125" style="87" bestFit="1" customWidth="1"/>
    <col min="771" max="771" width="12.28515625" style="87" bestFit="1" customWidth="1"/>
    <col min="772" max="773" width="13.5703125" style="87" bestFit="1" customWidth="1"/>
    <col min="774" max="774" width="12.28515625" style="87" bestFit="1" customWidth="1"/>
    <col min="775" max="776" width="13.5703125" style="87" bestFit="1" customWidth="1"/>
    <col min="777" max="777" width="14.42578125" style="87" bestFit="1" customWidth="1"/>
    <col min="778" max="778" width="15.140625" style="87" bestFit="1" customWidth="1"/>
    <col min="779" max="779" width="14.140625" style="87" bestFit="1" customWidth="1"/>
    <col min="780" max="780" width="10.85546875" style="87" bestFit="1" customWidth="1"/>
    <col min="781" max="781" width="13.85546875" style="87" customWidth="1"/>
    <col min="782" max="782" width="11.7109375" style="87" bestFit="1" customWidth="1"/>
    <col min="783" max="1024" width="9.140625" style="87"/>
    <col min="1025" max="1025" width="12.85546875" style="87" customWidth="1"/>
    <col min="1026" max="1026" width="13.5703125" style="87" bestFit="1" customWidth="1"/>
    <col min="1027" max="1027" width="12.28515625" style="87" bestFit="1" customWidth="1"/>
    <col min="1028" max="1029" width="13.5703125" style="87" bestFit="1" customWidth="1"/>
    <col min="1030" max="1030" width="12.28515625" style="87" bestFit="1" customWidth="1"/>
    <col min="1031" max="1032" width="13.5703125" style="87" bestFit="1" customWidth="1"/>
    <col min="1033" max="1033" width="14.42578125" style="87" bestFit="1" customWidth="1"/>
    <col min="1034" max="1034" width="15.140625" style="87" bestFit="1" customWidth="1"/>
    <col min="1035" max="1035" width="14.140625" style="87" bestFit="1" customWidth="1"/>
    <col min="1036" max="1036" width="10.85546875" style="87" bestFit="1" customWidth="1"/>
    <col min="1037" max="1037" width="13.85546875" style="87" customWidth="1"/>
    <col min="1038" max="1038" width="11.7109375" style="87" bestFit="1" customWidth="1"/>
    <col min="1039" max="1280" width="9.140625" style="87"/>
    <col min="1281" max="1281" width="12.85546875" style="87" customWidth="1"/>
    <col min="1282" max="1282" width="13.5703125" style="87" bestFit="1" customWidth="1"/>
    <col min="1283" max="1283" width="12.28515625" style="87" bestFit="1" customWidth="1"/>
    <col min="1284" max="1285" width="13.5703125" style="87" bestFit="1" customWidth="1"/>
    <col min="1286" max="1286" width="12.28515625" style="87" bestFit="1" customWidth="1"/>
    <col min="1287" max="1288" width="13.5703125" style="87" bestFit="1" customWidth="1"/>
    <col min="1289" max="1289" width="14.42578125" style="87" bestFit="1" customWidth="1"/>
    <col min="1290" max="1290" width="15.140625" style="87" bestFit="1" customWidth="1"/>
    <col min="1291" max="1291" width="14.140625" style="87" bestFit="1" customWidth="1"/>
    <col min="1292" max="1292" width="10.85546875" style="87" bestFit="1" customWidth="1"/>
    <col min="1293" max="1293" width="13.85546875" style="87" customWidth="1"/>
    <col min="1294" max="1294" width="11.7109375" style="87" bestFit="1" customWidth="1"/>
    <col min="1295" max="1536" width="9.140625" style="87"/>
    <col min="1537" max="1537" width="12.85546875" style="87" customWidth="1"/>
    <col min="1538" max="1538" width="13.5703125" style="87" bestFit="1" customWidth="1"/>
    <col min="1539" max="1539" width="12.28515625" style="87" bestFit="1" customWidth="1"/>
    <col min="1540" max="1541" width="13.5703125" style="87" bestFit="1" customWidth="1"/>
    <col min="1542" max="1542" width="12.28515625" style="87" bestFit="1" customWidth="1"/>
    <col min="1543" max="1544" width="13.5703125" style="87" bestFit="1" customWidth="1"/>
    <col min="1545" max="1545" width="14.42578125" style="87" bestFit="1" customWidth="1"/>
    <col min="1546" max="1546" width="15.140625" style="87" bestFit="1" customWidth="1"/>
    <col min="1547" max="1547" width="14.140625" style="87" bestFit="1" customWidth="1"/>
    <col min="1548" max="1548" width="10.85546875" style="87" bestFit="1" customWidth="1"/>
    <col min="1549" max="1549" width="13.85546875" style="87" customWidth="1"/>
    <col min="1550" max="1550" width="11.7109375" style="87" bestFit="1" customWidth="1"/>
    <col min="1551" max="1792" width="9.140625" style="87"/>
    <col min="1793" max="1793" width="12.85546875" style="87" customWidth="1"/>
    <col min="1794" max="1794" width="13.5703125" style="87" bestFit="1" customWidth="1"/>
    <col min="1795" max="1795" width="12.28515625" style="87" bestFit="1" customWidth="1"/>
    <col min="1796" max="1797" width="13.5703125" style="87" bestFit="1" customWidth="1"/>
    <col min="1798" max="1798" width="12.28515625" style="87" bestFit="1" customWidth="1"/>
    <col min="1799" max="1800" width="13.5703125" style="87" bestFit="1" customWidth="1"/>
    <col min="1801" max="1801" width="14.42578125" style="87" bestFit="1" customWidth="1"/>
    <col min="1802" max="1802" width="15.140625" style="87" bestFit="1" customWidth="1"/>
    <col min="1803" max="1803" width="14.140625" style="87" bestFit="1" customWidth="1"/>
    <col min="1804" max="1804" width="10.85546875" style="87" bestFit="1" customWidth="1"/>
    <col min="1805" max="1805" width="13.85546875" style="87" customWidth="1"/>
    <col min="1806" max="1806" width="11.7109375" style="87" bestFit="1" customWidth="1"/>
    <col min="1807" max="2048" width="9.140625" style="87"/>
    <col min="2049" max="2049" width="12.85546875" style="87" customWidth="1"/>
    <col min="2050" max="2050" width="13.5703125" style="87" bestFit="1" customWidth="1"/>
    <col min="2051" max="2051" width="12.28515625" style="87" bestFit="1" customWidth="1"/>
    <col min="2052" max="2053" width="13.5703125" style="87" bestFit="1" customWidth="1"/>
    <col min="2054" max="2054" width="12.28515625" style="87" bestFit="1" customWidth="1"/>
    <col min="2055" max="2056" width="13.5703125" style="87" bestFit="1" customWidth="1"/>
    <col min="2057" max="2057" width="14.42578125" style="87" bestFit="1" customWidth="1"/>
    <col min="2058" max="2058" width="15.140625" style="87" bestFit="1" customWidth="1"/>
    <col min="2059" max="2059" width="14.140625" style="87" bestFit="1" customWidth="1"/>
    <col min="2060" max="2060" width="10.85546875" style="87" bestFit="1" customWidth="1"/>
    <col min="2061" max="2061" width="13.85546875" style="87" customWidth="1"/>
    <col min="2062" max="2062" width="11.7109375" style="87" bestFit="1" customWidth="1"/>
    <col min="2063" max="2304" width="9.140625" style="87"/>
    <col min="2305" max="2305" width="12.85546875" style="87" customWidth="1"/>
    <col min="2306" max="2306" width="13.5703125" style="87" bestFit="1" customWidth="1"/>
    <col min="2307" max="2307" width="12.28515625" style="87" bestFit="1" customWidth="1"/>
    <col min="2308" max="2309" width="13.5703125" style="87" bestFit="1" customWidth="1"/>
    <col min="2310" max="2310" width="12.28515625" style="87" bestFit="1" customWidth="1"/>
    <col min="2311" max="2312" width="13.5703125" style="87" bestFit="1" customWidth="1"/>
    <col min="2313" max="2313" width="14.42578125" style="87" bestFit="1" customWidth="1"/>
    <col min="2314" max="2314" width="15.140625" style="87" bestFit="1" customWidth="1"/>
    <col min="2315" max="2315" width="14.140625" style="87" bestFit="1" customWidth="1"/>
    <col min="2316" max="2316" width="10.85546875" style="87" bestFit="1" customWidth="1"/>
    <col min="2317" max="2317" width="13.85546875" style="87" customWidth="1"/>
    <col min="2318" max="2318" width="11.7109375" style="87" bestFit="1" customWidth="1"/>
    <col min="2319" max="2560" width="9.140625" style="87"/>
    <col min="2561" max="2561" width="12.85546875" style="87" customWidth="1"/>
    <col min="2562" max="2562" width="13.5703125" style="87" bestFit="1" customWidth="1"/>
    <col min="2563" max="2563" width="12.28515625" style="87" bestFit="1" customWidth="1"/>
    <col min="2564" max="2565" width="13.5703125" style="87" bestFit="1" customWidth="1"/>
    <col min="2566" max="2566" width="12.28515625" style="87" bestFit="1" customWidth="1"/>
    <col min="2567" max="2568" width="13.5703125" style="87" bestFit="1" customWidth="1"/>
    <col min="2569" max="2569" width="14.42578125" style="87" bestFit="1" customWidth="1"/>
    <col min="2570" max="2570" width="15.140625" style="87" bestFit="1" customWidth="1"/>
    <col min="2571" max="2571" width="14.140625" style="87" bestFit="1" customWidth="1"/>
    <col min="2572" max="2572" width="10.85546875" style="87" bestFit="1" customWidth="1"/>
    <col min="2573" max="2573" width="13.85546875" style="87" customWidth="1"/>
    <col min="2574" max="2574" width="11.7109375" style="87" bestFit="1" customWidth="1"/>
    <col min="2575" max="2816" width="9.140625" style="87"/>
    <col min="2817" max="2817" width="12.85546875" style="87" customWidth="1"/>
    <col min="2818" max="2818" width="13.5703125" style="87" bestFit="1" customWidth="1"/>
    <col min="2819" max="2819" width="12.28515625" style="87" bestFit="1" customWidth="1"/>
    <col min="2820" max="2821" width="13.5703125" style="87" bestFit="1" customWidth="1"/>
    <col min="2822" max="2822" width="12.28515625" style="87" bestFit="1" customWidth="1"/>
    <col min="2823" max="2824" width="13.5703125" style="87" bestFit="1" customWidth="1"/>
    <col min="2825" max="2825" width="14.42578125" style="87" bestFit="1" customWidth="1"/>
    <col min="2826" max="2826" width="15.140625" style="87" bestFit="1" customWidth="1"/>
    <col min="2827" max="2827" width="14.140625" style="87" bestFit="1" customWidth="1"/>
    <col min="2828" max="2828" width="10.85546875" style="87" bestFit="1" customWidth="1"/>
    <col min="2829" max="2829" width="13.85546875" style="87" customWidth="1"/>
    <col min="2830" max="2830" width="11.7109375" style="87" bestFit="1" customWidth="1"/>
    <col min="2831" max="3072" width="9.140625" style="87"/>
    <col min="3073" max="3073" width="12.85546875" style="87" customWidth="1"/>
    <col min="3074" max="3074" width="13.5703125" style="87" bestFit="1" customWidth="1"/>
    <col min="3075" max="3075" width="12.28515625" style="87" bestFit="1" customWidth="1"/>
    <col min="3076" max="3077" width="13.5703125" style="87" bestFit="1" customWidth="1"/>
    <col min="3078" max="3078" width="12.28515625" style="87" bestFit="1" customWidth="1"/>
    <col min="3079" max="3080" width="13.5703125" style="87" bestFit="1" customWidth="1"/>
    <col min="3081" max="3081" width="14.42578125" style="87" bestFit="1" customWidth="1"/>
    <col min="3082" max="3082" width="15.140625" style="87" bestFit="1" customWidth="1"/>
    <col min="3083" max="3083" width="14.140625" style="87" bestFit="1" customWidth="1"/>
    <col min="3084" max="3084" width="10.85546875" style="87" bestFit="1" customWidth="1"/>
    <col min="3085" max="3085" width="13.85546875" style="87" customWidth="1"/>
    <col min="3086" max="3086" width="11.7109375" style="87" bestFit="1" customWidth="1"/>
    <col min="3087" max="3328" width="9.140625" style="87"/>
    <col min="3329" max="3329" width="12.85546875" style="87" customWidth="1"/>
    <col min="3330" max="3330" width="13.5703125" style="87" bestFit="1" customWidth="1"/>
    <col min="3331" max="3331" width="12.28515625" style="87" bestFit="1" customWidth="1"/>
    <col min="3332" max="3333" width="13.5703125" style="87" bestFit="1" customWidth="1"/>
    <col min="3334" max="3334" width="12.28515625" style="87" bestFit="1" customWidth="1"/>
    <col min="3335" max="3336" width="13.5703125" style="87" bestFit="1" customWidth="1"/>
    <col min="3337" max="3337" width="14.42578125" style="87" bestFit="1" customWidth="1"/>
    <col min="3338" max="3338" width="15.140625" style="87" bestFit="1" customWidth="1"/>
    <col min="3339" max="3339" width="14.140625" style="87" bestFit="1" customWidth="1"/>
    <col min="3340" max="3340" width="10.85546875" style="87" bestFit="1" customWidth="1"/>
    <col min="3341" max="3341" width="13.85546875" style="87" customWidth="1"/>
    <col min="3342" max="3342" width="11.7109375" style="87" bestFit="1" customWidth="1"/>
    <col min="3343" max="3584" width="9.140625" style="87"/>
    <col min="3585" max="3585" width="12.85546875" style="87" customWidth="1"/>
    <col min="3586" max="3586" width="13.5703125" style="87" bestFit="1" customWidth="1"/>
    <col min="3587" max="3587" width="12.28515625" style="87" bestFit="1" customWidth="1"/>
    <col min="3588" max="3589" width="13.5703125" style="87" bestFit="1" customWidth="1"/>
    <col min="3590" max="3590" width="12.28515625" style="87" bestFit="1" customWidth="1"/>
    <col min="3591" max="3592" width="13.5703125" style="87" bestFit="1" customWidth="1"/>
    <col min="3593" max="3593" width="14.42578125" style="87" bestFit="1" customWidth="1"/>
    <col min="3594" max="3594" width="15.140625" style="87" bestFit="1" customWidth="1"/>
    <col min="3595" max="3595" width="14.140625" style="87" bestFit="1" customWidth="1"/>
    <col min="3596" max="3596" width="10.85546875" style="87" bestFit="1" customWidth="1"/>
    <col min="3597" max="3597" width="13.85546875" style="87" customWidth="1"/>
    <col min="3598" max="3598" width="11.7109375" style="87" bestFit="1" customWidth="1"/>
    <col min="3599" max="3840" width="9.140625" style="87"/>
    <col min="3841" max="3841" width="12.85546875" style="87" customWidth="1"/>
    <col min="3842" max="3842" width="13.5703125" style="87" bestFit="1" customWidth="1"/>
    <col min="3843" max="3843" width="12.28515625" style="87" bestFit="1" customWidth="1"/>
    <col min="3844" max="3845" width="13.5703125" style="87" bestFit="1" customWidth="1"/>
    <col min="3846" max="3846" width="12.28515625" style="87" bestFit="1" customWidth="1"/>
    <col min="3847" max="3848" width="13.5703125" style="87" bestFit="1" customWidth="1"/>
    <col min="3849" max="3849" width="14.42578125" style="87" bestFit="1" customWidth="1"/>
    <col min="3850" max="3850" width="15.140625" style="87" bestFit="1" customWidth="1"/>
    <col min="3851" max="3851" width="14.140625" style="87" bestFit="1" customWidth="1"/>
    <col min="3852" max="3852" width="10.85546875" style="87" bestFit="1" customWidth="1"/>
    <col min="3853" max="3853" width="13.85546875" style="87" customWidth="1"/>
    <col min="3854" max="3854" width="11.7109375" style="87" bestFit="1" customWidth="1"/>
    <col min="3855" max="4096" width="9.140625" style="87"/>
    <col min="4097" max="4097" width="12.85546875" style="87" customWidth="1"/>
    <col min="4098" max="4098" width="13.5703125" style="87" bestFit="1" customWidth="1"/>
    <col min="4099" max="4099" width="12.28515625" style="87" bestFit="1" customWidth="1"/>
    <col min="4100" max="4101" width="13.5703125" style="87" bestFit="1" customWidth="1"/>
    <col min="4102" max="4102" width="12.28515625" style="87" bestFit="1" customWidth="1"/>
    <col min="4103" max="4104" width="13.5703125" style="87" bestFit="1" customWidth="1"/>
    <col min="4105" max="4105" width="14.42578125" style="87" bestFit="1" customWidth="1"/>
    <col min="4106" max="4106" width="15.140625" style="87" bestFit="1" customWidth="1"/>
    <col min="4107" max="4107" width="14.140625" style="87" bestFit="1" customWidth="1"/>
    <col min="4108" max="4108" width="10.85546875" style="87" bestFit="1" customWidth="1"/>
    <col min="4109" max="4109" width="13.85546875" style="87" customWidth="1"/>
    <col min="4110" max="4110" width="11.7109375" style="87" bestFit="1" customWidth="1"/>
    <col min="4111" max="4352" width="9.140625" style="87"/>
    <col min="4353" max="4353" width="12.85546875" style="87" customWidth="1"/>
    <col min="4354" max="4354" width="13.5703125" style="87" bestFit="1" customWidth="1"/>
    <col min="4355" max="4355" width="12.28515625" style="87" bestFit="1" customWidth="1"/>
    <col min="4356" max="4357" width="13.5703125" style="87" bestFit="1" customWidth="1"/>
    <col min="4358" max="4358" width="12.28515625" style="87" bestFit="1" customWidth="1"/>
    <col min="4359" max="4360" width="13.5703125" style="87" bestFit="1" customWidth="1"/>
    <col min="4361" max="4361" width="14.42578125" style="87" bestFit="1" customWidth="1"/>
    <col min="4362" max="4362" width="15.140625" style="87" bestFit="1" customWidth="1"/>
    <col min="4363" max="4363" width="14.140625" style="87" bestFit="1" customWidth="1"/>
    <col min="4364" max="4364" width="10.85546875" style="87" bestFit="1" customWidth="1"/>
    <col min="4365" max="4365" width="13.85546875" style="87" customWidth="1"/>
    <col min="4366" max="4366" width="11.7109375" style="87" bestFit="1" customWidth="1"/>
    <col min="4367" max="4608" width="9.140625" style="87"/>
    <col min="4609" max="4609" width="12.85546875" style="87" customWidth="1"/>
    <col min="4610" max="4610" width="13.5703125" style="87" bestFit="1" customWidth="1"/>
    <col min="4611" max="4611" width="12.28515625" style="87" bestFit="1" customWidth="1"/>
    <col min="4612" max="4613" width="13.5703125" style="87" bestFit="1" customWidth="1"/>
    <col min="4614" max="4614" width="12.28515625" style="87" bestFit="1" customWidth="1"/>
    <col min="4615" max="4616" width="13.5703125" style="87" bestFit="1" customWidth="1"/>
    <col min="4617" max="4617" width="14.42578125" style="87" bestFit="1" customWidth="1"/>
    <col min="4618" max="4618" width="15.140625" style="87" bestFit="1" customWidth="1"/>
    <col min="4619" max="4619" width="14.140625" style="87" bestFit="1" customWidth="1"/>
    <col min="4620" max="4620" width="10.85546875" style="87" bestFit="1" customWidth="1"/>
    <col min="4621" max="4621" width="13.85546875" style="87" customWidth="1"/>
    <col min="4622" max="4622" width="11.7109375" style="87" bestFit="1" customWidth="1"/>
    <col min="4623" max="4864" width="9.140625" style="87"/>
    <col min="4865" max="4865" width="12.85546875" style="87" customWidth="1"/>
    <col min="4866" max="4866" width="13.5703125" style="87" bestFit="1" customWidth="1"/>
    <col min="4867" max="4867" width="12.28515625" style="87" bestFit="1" customWidth="1"/>
    <col min="4868" max="4869" width="13.5703125" style="87" bestFit="1" customWidth="1"/>
    <col min="4870" max="4870" width="12.28515625" style="87" bestFit="1" customWidth="1"/>
    <col min="4871" max="4872" width="13.5703125" style="87" bestFit="1" customWidth="1"/>
    <col min="4873" max="4873" width="14.42578125" style="87" bestFit="1" customWidth="1"/>
    <col min="4874" max="4874" width="15.140625" style="87" bestFit="1" customWidth="1"/>
    <col min="4875" max="4875" width="14.140625" style="87" bestFit="1" customWidth="1"/>
    <col min="4876" max="4876" width="10.85546875" style="87" bestFit="1" customWidth="1"/>
    <col min="4877" max="4877" width="13.85546875" style="87" customWidth="1"/>
    <col min="4878" max="4878" width="11.7109375" style="87" bestFit="1" customWidth="1"/>
    <col min="4879" max="5120" width="9.140625" style="87"/>
    <col min="5121" max="5121" width="12.85546875" style="87" customWidth="1"/>
    <col min="5122" max="5122" width="13.5703125" style="87" bestFit="1" customWidth="1"/>
    <col min="5123" max="5123" width="12.28515625" style="87" bestFit="1" customWidth="1"/>
    <col min="5124" max="5125" width="13.5703125" style="87" bestFit="1" customWidth="1"/>
    <col min="5126" max="5126" width="12.28515625" style="87" bestFit="1" customWidth="1"/>
    <col min="5127" max="5128" width="13.5703125" style="87" bestFit="1" customWidth="1"/>
    <col min="5129" max="5129" width="14.42578125" style="87" bestFit="1" customWidth="1"/>
    <col min="5130" max="5130" width="15.140625" style="87" bestFit="1" customWidth="1"/>
    <col min="5131" max="5131" width="14.140625" style="87" bestFit="1" customWidth="1"/>
    <col min="5132" max="5132" width="10.85546875" style="87" bestFit="1" customWidth="1"/>
    <col min="5133" max="5133" width="13.85546875" style="87" customWidth="1"/>
    <col min="5134" max="5134" width="11.7109375" style="87" bestFit="1" customWidth="1"/>
    <col min="5135" max="5376" width="9.140625" style="87"/>
    <col min="5377" max="5377" width="12.85546875" style="87" customWidth="1"/>
    <col min="5378" max="5378" width="13.5703125" style="87" bestFit="1" customWidth="1"/>
    <col min="5379" max="5379" width="12.28515625" style="87" bestFit="1" customWidth="1"/>
    <col min="5380" max="5381" width="13.5703125" style="87" bestFit="1" customWidth="1"/>
    <col min="5382" max="5382" width="12.28515625" style="87" bestFit="1" customWidth="1"/>
    <col min="5383" max="5384" width="13.5703125" style="87" bestFit="1" customWidth="1"/>
    <col min="5385" max="5385" width="14.42578125" style="87" bestFit="1" customWidth="1"/>
    <col min="5386" max="5386" width="15.140625" style="87" bestFit="1" customWidth="1"/>
    <col min="5387" max="5387" width="14.140625" style="87" bestFit="1" customWidth="1"/>
    <col min="5388" max="5388" width="10.85546875" style="87" bestFit="1" customWidth="1"/>
    <col min="5389" max="5389" width="13.85546875" style="87" customWidth="1"/>
    <col min="5390" max="5390" width="11.7109375" style="87" bestFit="1" customWidth="1"/>
    <col min="5391" max="5632" width="9.140625" style="87"/>
    <col min="5633" max="5633" width="12.85546875" style="87" customWidth="1"/>
    <col min="5634" max="5634" width="13.5703125" style="87" bestFit="1" customWidth="1"/>
    <col min="5635" max="5635" width="12.28515625" style="87" bestFit="1" customWidth="1"/>
    <col min="5636" max="5637" width="13.5703125" style="87" bestFit="1" customWidth="1"/>
    <col min="5638" max="5638" width="12.28515625" style="87" bestFit="1" customWidth="1"/>
    <col min="5639" max="5640" width="13.5703125" style="87" bestFit="1" customWidth="1"/>
    <col min="5641" max="5641" width="14.42578125" style="87" bestFit="1" customWidth="1"/>
    <col min="5642" max="5642" width="15.140625" style="87" bestFit="1" customWidth="1"/>
    <col min="5643" max="5643" width="14.140625" style="87" bestFit="1" customWidth="1"/>
    <col min="5644" max="5644" width="10.85546875" style="87" bestFit="1" customWidth="1"/>
    <col min="5645" max="5645" width="13.85546875" style="87" customWidth="1"/>
    <col min="5646" max="5646" width="11.7109375" style="87" bestFit="1" customWidth="1"/>
    <col min="5647" max="5888" width="9.140625" style="87"/>
    <col min="5889" max="5889" width="12.85546875" style="87" customWidth="1"/>
    <col min="5890" max="5890" width="13.5703125" style="87" bestFit="1" customWidth="1"/>
    <col min="5891" max="5891" width="12.28515625" style="87" bestFit="1" customWidth="1"/>
    <col min="5892" max="5893" width="13.5703125" style="87" bestFit="1" customWidth="1"/>
    <col min="5894" max="5894" width="12.28515625" style="87" bestFit="1" customWidth="1"/>
    <col min="5895" max="5896" width="13.5703125" style="87" bestFit="1" customWidth="1"/>
    <col min="5897" max="5897" width="14.42578125" style="87" bestFit="1" customWidth="1"/>
    <col min="5898" max="5898" width="15.140625" style="87" bestFit="1" customWidth="1"/>
    <col min="5899" max="5899" width="14.140625" style="87" bestFit="1" customWidth="1"/>
    <col min="5900" max="5900" width="10.85546875" style="87" bestFit="1" customWidth="1"/>
    <col min="5901" max="5901" width="13.85546875" style="87" customWidth="1"/>
    <col min="5902" max="5902" width="11.7109375" style="87" bestFit="1" customWidth="1"/>
    <col min="5903" max="6144" width="9.140625" style="87"/>
    <col min="6145" max="6145" width="12.85546875" style="87" customWidth="1"/>
    <col min="6146" max="6146" width="13.5703125" style="87" bestFit="1" customWidth="1"/>
    <col min="6147" max="6147" width="12.28515625" style="87" bestFit="1" customWidth="1"/>
    <col min="6148" max="6149" width="13.5703125" style="87" bestFit="1" customWidth="1"/>
    <col min="6150" max="6150" width="12.28515625" style="87" bestFit="1" customWidth="1"/>
    <col min="6151" max="6152" width="13.5703125" style="87" bestFit="1" customWidth="1"/>
    <col min="6153" max="6153" width="14.42578125" style="87" bestFit="1" customWidth="1"/>
    <col min="6154" max="6154" width="15.140625" style="87" bestFit="1" customWidth="1"/>
    <col min="6155" max="6155" width="14.140625" style="87" bestFit="1" customWidth="1"/>
    <col min="6156" max="6156" width="10.85546875" style="87" bestFit="1" customWidth="1"/>
    <col min="6157" max="6157" width="13.85546875" style="87" customWidth="1"/>
    <col min="6158" max="6158" width="11.7109375" style="87" bestFit="1" customWidth="1"/>
    <col min="6159" max="6400" width="9.140625" style="87"/>
    <col min="6401" max="6401" width="12.85546875" style="87" customWidth="1"/>
    <col min="6402" max="6402" width="13.5703125" style="87" bestFit="1" customWidth="1"/>
    <col min="6403" max="6403" width="12.28515625" style="87" bestFit="1" customWidth="1"/>
    <col min="6404" max="6405" width="13.5703125" style="87" bestFit="1" customWidth="1"/>
    <col min="6406" max="6406" width="12.28515625" style="87" bestFit="1" customWidth="1"/>
    <col min="6407" max="6408" width="13.5703125" style="87" bestFit="1" customWidth="1"/>
    <col min="6409" max="6409" width="14.42578125" style="87" bestFit="1" customWidth="1"/>
    <col min="6410" max="6410" width="15.140625" style="87" bestFit="1" customWidth="1"/>
    <col min="6411" max="6411" width="14.140625" style="87" bestFit="1" customWidth="1"/>
    <col min="6412" max="6412" width="10.85546875" style="87" bestFit="1" customWidth="1"/>
    <col min="6413" max="6413" width="13.85546875" style="87" customWidth="1"/>
    <col min="6414" max="6414" width="11.7109375" style="87" bestFit="1" customWidth="1"/>
    <col min="6415" max="6656" width="9.140625" style="87"/>
    <col min="6657" max="6657" width="12.85546875" style="87" customWidth="1"/>
    <col min="6658" max="6658" width="13.5703125" style="87" bestFit="1" customWidth="1"/>
    <col min="6659" max="6659" width="12.28515625" style="87" bestFit="1" customWidth="1"/>
    <col min="6660" max="6661" width="13.5703125" style="87" bestFit="1" customWidth="1"/>
    <col min="6662" max="6662" width="12.28515625" style="87" bestFit="1" customWidth="1"/>
    <col min="6663" max="6664" width="13.5703125" style="87" bestFit="1" customWidth="1"/>
    <col min="6665" max="6665" width="14.42578125" style="87" bestFit="1" customWidth="1"/>
    <col min="6666" max="6666" width="15.140625" style="87" bestFit="1" customWidth="1"/>
    <col min="6667" max="6667" width="14.140625" style="87" bestFit="1" customWidth="1"/>
    <col min="6668" max="6668" width="10.85546875" style="87" bestFit="1" customWidth="1"/>
    <col min="6669" max="6669" width="13.85546875" style="87" customWidth="1"/>
    <col min="6670" max="6670" width="11.7109375" style="87" bestFit="1" customWidth="1"/>
    <col min="6671" max="6912" width="9.140625" style="87"/>
    <col min="6913" max="6913" width="12.85546875" style="87" customWidth="1"/>
    <col min="6914" max="6914" width="13.5703125" style="87" bestFit="1" customWidth="1"/>
    <col min="6915" max="6915" width="12.28515625" style="87" bestFit="1" customWidth="1"/>
    <col min="6916" max="6917" width="13.5703125" style="87" bestFit="1" customWidth="1"/>
    <col min="6918" max="6918" width="12.28515625" style="87" bestFit="1" customWidth="1"/>
    <col min="6919" max="6920" width="13.5703125" style="87" bestFit="1" customWidth="1"/>
    <col min="6921" max="6921" width="14.42578125" style="87" bestFit="1" customWidth="1"/>
    <col min="6922" max="6922" width="15.140625" style="87" bestFit="1" customWidth="1"/>
    <col min="6923" max="6923" width="14.140625" style="87" bestFit="1" customWidth="1"/>
    <col min="6924" max="6924" width="10.85546875" style="87" bestFit="1" customWidth="1"/>
    <col min="6925" max="6925" width="13.85546875" style="87" customWidth="1"/>
    <col min="6926" max="6926" width="11.7109375" style="87" bestFit="1" customWidth="1"/>
    <col min="6927" max="7168" width="9.140625" style="87"/>
    <col min="7169" max="7169" width="12.85546875" style="87" customWidth="1"/>
    <col min="7170" max="7170" width="13.5703125" style="87" bestFit="1" customWidth="1"/>
    <col min="7171" max="7171" width="12.28515625" style="87" bestFit="1" customWidth="1"/>
    <col min="7172" max="7173" width="13.5703125" style="87" bestFit="1" customWidth="1"/>
    <col min="7174" max="7174" width="12.28515625" style="87" bestFit="1" customWidth="1"/>
    <col min="7175" max="7176" width="13.5703125" style="87" bestFit="1" customWidth="1"/>
    <col min="7177" max="7177" width="14.42578125" style="87" bestFit="1" customWidth="1"/>
    <col min="7178" max="7178" width="15.140625" style="87" bestFit="1" customWidth="1"/>
    <col min="7179" max="7179" width="14.140625" style="87" bestFit="1" customWidth="1"/>
    <col min="7180" max="7180" width="10.85546875" style="87" bestFit="1" customWidth="1"/>
    <col min="7181" max="7181" width="13.85546875" style="87" customWidth="1"/>
    <col min="7182" max="7182" width="11.7109375" style="87" bestFit="1" customWidth="1"/>
    <col min="7183" max="7424" width="9.140625" style="87"/>
    <col min="7425" max="7425" width="12.85546875" style="87" customWidth="1"/>
    <col min="7426" max="7426" width="13.5703125" style="87" bestFit="1" customWidth="1"/>
    <col min="7427" max="7427" width="12.28515625" style="87" bestFit="1" customWidth="1"/>
    <col min="7428" max="7429" width="13.5703125" style="87" bestFit="1" customWidth="1"/>
    <col min="7430" max="7430" width="12.28515625" style="87" bestFit="1" customWidth="1"/>
    <col min="7431" max="7432" width="13.5703125" style="87" bestFit="1" customWidth="1"/>
    <col min="7433" max="7433" width="14.42578125" style="87" bestFit="1" customWidth="1"/>
    <col min="7434" max="7434" width="15.140625" style="87" bestFit="1" customWidth="1"/>
    <col min="7435" max="7435" width="14.140625" style="87" bestFit="1" customWidth="1"/>
    <col min="7436" max="7436" width="10.85546875" style="87" bestFit="1" customWidth="1"/>
    <col min="7437" max="7437" width="13.85546875" style="87" customWidth="1"/>
    <col min="7438" max="7438" width="11.7109375" style="87" bestFit="1" customWidth="1"/>
    <col min="7439" max="7680" width="9.140625" style="87"/>
    <col min="7681" max="7681" width="12.85546875" style="87" customWidth="1"/>
    <col min="7682" max="7682" width="13.5703125" style="87" bestFit="1" customWidth="1"/>
    <col min="7683" max="7683" width="12.28515625" style="87" bestFit="1" customWidth="1"/>
    <col min="7684" max="7685" width="13.5703125" style="87" bestFit="1" customWidth="1"/>
    <col min="7686" max="7686" width="12.28515625" style="87" bestFit="1" customWidth="1"/>
    <col min="7687" max="7688" width="13.5703125" style="87" bestFit="1" customWidth="1"/>
    <col min="7689" max="7689" width="14.42578125" style="87" bestFit="1" customWidth="1"/>
    <col min="7690" max="7690" width="15.140625" style="87" bestFit="1" customWidth="1"/>
    <col min="7691" max="7691" width="14.140625" style="87" bestFit="1" customWidth="1"/>
    <col min="7692" max="7692" width="10.85546875" style="87" bestFit="1" customWidth="1"/>
    <col min="7693" max="7693" width="13.85546875" style="87" customWidth="1"/>
    <col min="7694" max="7694" width="11.7109375" style="87" bestFit="1" customWidth="1"/>
    <col min="7695" max="7936" width="9.140625" style="87"/>
    <col min="7937" max="7937" width="12.85546875" style="87" customWidth="1"/>
    <col min="7938" max="7938" width="13.5703125" style="87" bestFit="1" customWidth="1"/>
    <col min="7939" max="7939" width="12.28515625" style="87" bestFit="1" customWidth="1"/>
    <col min="7940" max="7941" width="13.5703125" style="87" bestFit="1" customWidth="1"/>
    <col min="7942" max="7942" width="12.28515625" style="87" bestFit="1" customWidth="1"/>
    <col min="7943" max="7944" width="13.5703125" style="87" bestFit="1" customWidth="1"/>
    <col min="7945" max="7945" width="14.42578125" style="87" bestFit="1" customWidth="1"/>
    <col min="7946" max="7946" width="15.140625" style="87" bestFit="1" customWidth="1"/>
    <col min="7947" max="7947" width="14.140625" style="87" bestFit="1" customWidth="1"/>
    <col min="7948" max="7948" width="10.85546875" style="87" bestFit="1" customWidth="1"/>
    <col min="7949" max="7949" width="13.85546875" style="87" customWidth="1"/>
    <col min="7950" max="7950" width="11.7109375" style="87" bestFit="1" customWidth="1"/>
    <col min="7951" max="8192" width="9.140625" style="87"/>
    <col min="8193" max="8193" width="12.85546875" style="87" customWidth="1"/>
    <col min="8194" max="8194" width="13.5703125" style="87" bestFit="1" customWidth="1"/>
    <col min="8195" max="8195" width="12.28515625" style="87" bestFit="1" customWidth="1"/>
    <col min="8196" max="8197" width="13.5703125" style="87" bestFit="1" customWidth="1"/>
    <col min="8198" max="8198" width="12.28515625" style="87" bestFit="1" customWidth="1"/>
    <col min="8199" max="8200" width="13.5703125" style="87" bestFit="1" customWidth="1"/>
    <col min="8201" max="8201" width="14.42578125" style="87" bestFit="1" customWidth="1"/>
    <col min="8202" max="8202" width="15.140625" style="87" bestFit="1" customWidth="1"/>
    <col min="8203" max="8203" width="14.140625" style="87" bestFit="1" customWidth="1"/>
    <col min="8204" max="8204" width="10.85546875" style="87" bestFit="1" customWidth="1"/>
    <col min="8205" max="8205" width="13.85546875" style="87" customWidth="1"/>
    <col min="8206" max="8206" width="11.7109375" style="87" bestFit="1" customWidth="1"/>
    <col min="8207" max="8448" width="9.140625" style="87"/>
    <col min="8449" max="8449" width="12.85546875" style="87" customWidth="1"/>
    <col min="8450" max="8450" width="13.5703125" style="87" bestFit="1" customWidth="1"/>
    <col min="8451" max="8451" width="12.28515625" style="87" bestFit="1" customWidth="1"/>
    <col min="8452" max="8453" width="13.5703125" style="87" bestFit="1" customWidth="1"/>
    <col min="8454" max="8454" width="12.28515625" style="87" bestFit="1" customWidth="1"/>
    <col min="8455" max="8456" width="13.5703125" style="87" bestFit="1" customWidth="1"/>
    <col min="8457" max="8457" width="14.42578125" style="87" bestFit="1" customWidth="1"/>
    <col min="8458" max="8458" width="15.140625" style="87" bestFit="1" customWidth="1"/>
    <col min="8459" max="8459" width="14.140625" style="87" bestFit="1" customWidth="1"/>
    <col min="8460" max="8460" width="10.85546875" style="87" bestFit="1" customWidth="1"/>
    <col min="8461" max="8461" width="13.85546875" style="87" customWidth="1"/>
    <col min="8462" max="8462" width="11.7109375" style="87" bestFit="1" customWidth="1"/>
    <col min="8463" max="8704" width="9.140625" style="87"/>
    <col min="8705" max="8705" width="12.85546875" style="87" customWidth="1"/>
    <col min="8706" max="8706" width="13.5703125" style="87" bestFit="1" customWidth="1"/>
    <col min="8707" max="8707" width="12.28515625" style="87" bestFit="1" customWidth="1"/>
    <col min="8708" max="8709" width="13.5703125" style="87" bestFit="1" customWidth="1"/>
    <col min="8710" max="8710" width="12.28515625" style="87" bestFit="1" customWidth="1"/>
    <col min="8711" max="8712" width="13.5703125" style="87" bestFit="1" customWidth="1"/>
    <col min="8713" max="8713" width="14.42578125" style="87" bestFit="1" customWidth="1"/>
    <col min="8714" max="8714" width="15.140625" style="87" bestFit="1" customWidth="1"/>
    <col min="8715" max="8715" width="14.140625" style="87" bestFit="1" customWidth="1"/>
    <col min="8716" max="8716" width="10.85546875" style="87" bestFit="1" customWidth="1"/>
    <col min="8717" max="8717" width="13.85546875" style="87" customWidth="1"/>
    <col min="8718" max="8718" width="11.7109375" style="87" bestFit="1" customWidth="1"/>
    <col min="8719" max="8960" width="9.140625" style="87"/>
    <col min="8961" max="8961" width="12.85546875" style="87" customWidth="1"/>
    <col min="8962" max="8962" width="13.5703125" style="87" bestFit="1" customWidth="1"/>
    <col min="8963" max="8963" width="12.28515625" style="87" bestFit="1" customWidth="1"/>
    <col min="8964" max="8965" width="13.5703125" style="87" bestFit="1" customWidth="1"/>
    <col min="8966" max="8966" width="12.28515625" style="87" bestFit="1" customWidth="1"/>
    <col min="8967" max="8968" width="13.5703125" style="87" bestFit="1" customWidth="1"/>
    <col min="8969" max="8969" width="14.42578125" style="87" bestFit="1" customWidth="1"/>
    <col min="8970" max="8970" width="15.140625" style="87" bestFit="1" customWidth="1"/>
    <col min="8971" max="8971" width="14.140625" style="87" bestFit="1" customWidth="1"/>
    <col min="8972" max="8972" width="10.85546875" style="87" bestFit="1" customWidth="1"/>
    <col min="8973" max="8973" width="13.85546875" style="87" customWidth="1"/>
    <col min="8974" max="8974" width="11.7109375" style="87" bestFit="1" customWidth="1"/>
    <col min="8975" max="9216" width="9.140625" style="87"/>
    <col min="9217" max="9217" width="12.85546875" style="87" customWidth="1"/>
    <col min="9218" max="9218" width="13.5703125" style="87" bestFit="1" customWidth="1"/>
    <col min="9219" max="9219" width="12.28515625" style="87" bestFit="1" customWidth="1"/>
    <col min="9220" max="9221" width="13.5703125" style="87" bestFit="1" customWidth="1"/>
    <col min="9222" max="9222" width="12.28515625" style="87" bestFit="1" customWidth="1"/>
    <col min="9223" max="9224" width="13.5703125" style="87" bestFit="1" customWidth="1"/>
    <col min="9225" max="9225" width="14.42578125" style="87" bestFit="1" customWidth="1"/>
    <col min="9226" max="9226" width="15.140625" style="87" bestFit="1" customWidth="1"/>
    <col min="9227" max="9227" width="14.140625" style="87" bestFit="1" customWidth="1"/>
    <col min="9228" max="9228" width="10.85546875" style="87" bestFit="1" customWidth="1"/>
    <col min="9229" max="9229" width="13.85546875" style="87" customWidth="1"/>
    <col min="9230" max="9230" width="11.7109375" style="87" bestFit="1" customWidth="1"/>
    <col min="9231" max="9472" width="9.140625" style="87"/>
    <col min="9473" max="9473" width="12.85546875" style="87" customWidth="1"/>
    <col min="9474" max="9474" width="13.5703125" style="87" bestFit="1" customWidth="1"/>
    <col min="9475" max="9475" width="12.28515625" style="87" bestFit="1" customWidth="1"/>
    <col min="9476" max="9477" width="13.5703125" style="87" bestFit="1" customWidth="1"/>
    <col min="9478" max="9478" width="12.28515625" style="87" bestFit="1" customWidth="1"/>
    <col min="9479" max="9480" width="13.5703125" style="87" bestFit="1" customWidth="1"/>
    <col min="9481" max="9481" width="14.42578125" style="87" bestFit="1" customWidth="1"/>
    <col min="9482" max="9482" width="15.140625" style="87" bestFit="1" customWidth="1"/>
    <col min="9483" max="9483" width="14.140625" style="87" bestFit="1" customWidth="1"/>
    <col min="9484" max="9484" width="10.85546875" style="87" bestFit="1" customWidth="1"/>
    <col min="9485" max="9485" width="13.85546875" style="87" customWidth="1"/>
    <col min="9486" max="9486" width="11.7109375" style="87" bestFit="1" customWidth="1"/>
    <col min="9487" max="9728" width="9.140625" style="87"/>
    <col min="9729" max="9729" width="12.85546875" style="87" customWidth="1"/>
    <col min="9730" max="9730" width="13.5703125" style="87" bestFit="1" customWidth="1"/>
    <col min="9731" max="9731" width="12.28515625" style="87" bestFit="1" customWidth="1"/>
    <col min="9732" max="9733" width="13.5703125" style="87" bestFit="1" customWidth="1"/>
    <col min="9734" max="9734" width="12.28515625" style="87" bestFit="1" customWidth="1"/>
    <col min="9735" max="9736" width="13.5703125" style="87" bestFit="1" customWidth="1"/>
    <col min="9737" max="9737" width="14.42578125" style="87" bestFit="1" customWidth="1"/>
    <col min="9738" max="9738" width="15.140625" style="87" bestFit="1" customWidth="1"/>
    <col min="9739" max="9739" width="14.140625" style="87" bestFit="1" customWidth="1"/>
    <col min="9740" max="9740" width="10.85546875" style="87" bestFit="1" customWidth="1"/>
    <col min="9741" max="9741" width="13.85546875" style="87" customWidth="1"/>
    <col min="9742" max="9742" width="11.7109375" style="87" bestFit="1" customWidth="1"/>
    <col min="9743" max="9984" width="9.140625" style="87"/>
    <col min="9985" max="9985" width="12.85546875" style="87" customWidth="1"/>
    <col min="9986" max="9986" width="13.5703125" style="87" bestFit="1" customWidth="1"/>
    <col min="9987" max="9987" width="12.28515625" style="87" bestFit="1" customWidth="1"/>
    <col min="9988" max="9989" width="13.5703125" style="87" bestFit="1" customWidth="1"/>
    <col min="9990" max="9990" width="12.28515625" style="87" bestFit="1" customWidth="1"/>
    <col min="9991" max="9992" width="13.5703125" style="87" bestFit="1" customWidth="1"/>
    <col min="9993" max="9993" width="14.42578125" style="87" bestFit="1" customWidth="1"/>
    <col min="9994" max="9994" width="15.140625" style="87" bestFit="1" customWidth="1"/>
    <col min="9995" max="9995" width="14.140625" style="87" bestFit="1" customWidth="1"/>
    <col min="9996" max="9996" width="10.85546875" style="87" bestFit="1" customWidth="1"/>
    <col min="9997" max="9997" width="13.85546875" style="87" customWidth="1"/>
    <col min="9998" max="9998" width="11.7109375" style="87" bestFit="1" customWidth="1"/>
    <col min="9999" max="10240" width="9.140625" style="87"/>
    <col min="10241" max="10241" width="12.85546875" style="87" customWidth="1"/>
    <col min="10242" max="10242" width="13.5703125" style="87" bestFit="1" customWidth="1"/>
    <col min="10243" max="10243" width="12.28515625" style="87" bestFit="1" customWidth="1"/>
    <col min="10244" max="10245" width="13.5703125" style="87" bestFit="1" customWidth="1"/>
    <col min="10246" max="10246" width="12.28515625" style="87" bestFit="1" customWidth="1"/>
    <col min="10247" max="10248" width="13.5703125" style="87" bestFit="1" customWidth="1"/>
    <col min="10249" max="10249" width="14.42578125" style="87" bestFit="1" customWidth="1"/>
    <col min="10250" max="10250" width="15.140625" style="87" bestFit="1" customWidth="1"/>
    <col min="10251" max="10251" width="14.140625" style="87" bestFit="1" customWidth="1"/>
    <col min="10252" max="10252" width="10.85546875" style="87" bestFit="1" customWidth="1"/>
    <col min="10253" max="10253" width="13.85546875" style="87" customWidth="1"/>
    <col min="10254" max="10254" width="11.7109375" style="87" bestFit="1" customWidth="1"/>
    <col min="10255" max="10496" width="9.140625" style="87"/>
    <col min="10497" max="10497" width="12.85546875" style="87" customWidth="1"/>
    <col min="10498" max="10498" width="13.5703125" style="87" bestFit="1" customWidth="1"/>
    <col min="10499" max="10499" width="12.28515625" style="87" bestFit="1" customWidth="1"/>
    <col min="10500" max="10501" width="13.5703125" style="87" bestFit="1" customWidth="1"/>
    <col min="10502" max="10502" width="12.28515625" style="87" bestFit="1" customWidth="1"/>
    <col min="10503" max="10504" width="13.5703125" style="87" bestFit="1" customWidth="1"/>
    <col min="10505" max="10505" width="14.42578125" style="87" bestFit="1" customWidth="1"/>
    <col min="10506" max="10506" width="15.140625" style="87" bestFit="1" customWidth="1"/>
    <col min="10507" max="10507" width="14.140625" style="87" bestFit="1" customWidth="1"/>
    <col min="10508" max="10508" width="10.85546875" style="87" bestFit="1" customWidth="1"/>
    <col min="10509" max="10509" width="13.85546875" style="87" customWidth="1"/>
    <col min="10510" max="10510" width="11.7109375" style="87" bestFit="1" customWidth="1"/>
    <col min="10511" max="10752" width="9.140625" style="87"/>
    <col min="10753" max="10753" width="12.85546875" style="87" customWidth="1"/>
    <col min="10754" max="10754" width="13.5703125" style="87" bestFit="1" customWidth="1"/>
    <col min="10755" max="10755" width="12.28515625" style="87" bestFit="1" customWidth="1"/>
    <col min="10756" max="10757" width="13.5703125" style="87" bestFit="1" customWidth="1"/>
    <col min="10758" max="10758" width="12.28515625" style="87" bestFit="1" customWidth="1"/>
    <col min="10759" max="10760" width="13.5703125" style="87" bestFit="1" customWidth="1"/>
    <col min="10761" max="10761" width="14.42578125" style="87" bestFit="1" customWidth="1"/>
    <col min="10762" max="10762" width="15.140625" style="87" bestFit="1" customWidth="1"/>
    <col min="10763" max="10763" width="14.140625" style="87" bestFit="1" customWidth="1"/>
    <col min="10764" max="10764" width="10.85546875" style="87" bestFit="1" customWidth="1"/>
    <col min="10765" max="10765" width="13.85546875" style="87" customWidth="1"/>
    <col min="10766" max="10766" width="11.7109375" style="87" bestFit="1" customWidth="1"/>
    <col min="10767" max="11008" width="9.140625" style="87"/>
    <col min="11009" max="11009" width="12.85546875" style="87" customWidth="1"/>
    <col min="11010" max="11010" width="13.5703125" style="87" bestFit="1" customWidth="1"/>
    <col min="11011" max="11011" width="12.28515625" style="87" bestFit="1" customWidth="1"/>
    <col min="11012" max="11013" width="13.5703125" style="87" bestFit="1" customWidth="1"/>
    <col min="11014" max="11014" width="12.28515625" style="87" bestFit="1" customWidth="1"/>
    <col min="11015" max="11016" width="13.5703125" style="87" bestFit="1" customWidth="1"/>
    <col min="11017" max="11017" width="14.42578125" style="87" bestFit="1" customWidth="1"/>
    <col min="11018" max="11018" width="15.140625" style="87" bestFit="1" customWidth="1"/>
    <col min="11019" max="11019" width="14.140625" style="87" bestFit="1" customWidth="1"/>
    <col min="11020" max="11020" width="10.85546875" style="87" bestFit="1" customWidth="1"/>
    <col min="11021" max="11021" width="13.85546875" style="87" customWidth="1"/>
    <col min="11022" max="11022" width="11.7109375" style="87" bestFit="1" customWidth="1"/>
    <col min="11023" max="11264" width="9.140625" style="87"/>
    <col min="11265" max="11265" width="12.85546875" style="87" customWidth="1"/>
    <col min="11266" max="11266" width="13.5703125" style="87" bestFit="1" customWidth="1"/>
    <col min="11267" max="11267" width="12.28515625" style="87" bestFit="1" customWidth="1"/>
    <col min="11268" max="11269" width="13.5703125" style="87" bestFit="1" customWidth="1"/>
    <col min="11270" max="11270" width="12.28515625" style="87" bestFit="1" customWidth="1"/>
    <col min="11271" max="11272" width="13.5703125" style="87" bestFit="1" customWidth="1"/>
    <col min="11273" max="11273" width="14.42578125" style="87" bestFit="1" customWidth="1"/>
    <col min="11274" max="11274" width="15.140625" style="87" bestFit="1" customWidth="1"/>
    <col min="11275" max="11275" width="14.140625" style="87" bestFit="1" customWidth="1"/>
    <col min="11276" max="11276" width="10.85546875" style="87" bestFit="1" customWidth="1"/>
    <col min="11277" max="11277" width="13.85546875" style="87" customWidth="1"/>
    <col min="11278" max="11278" width="11.7109375" style="87" bestFit="1" customWidth="1"/>
    <col min="11279" max="11520" width="9.140625" style="87"/>
    <col min="11521" max="11521" width="12.85546875" style="87" customWidth="1"/>
    <col min="11522" max="11522" width="13.5703125" style="87" bestFit="1" customWidth="1"/>
    <col min="11523" max="11523" width="12.28515625" style="87" bestFit="1" customWidth="1"/>
    <col min="11524" max="11525" width="13.5703125" style="87" bestFit="1" customWidth="1"/>
    <col min="11526" max="11526" width="12.28515625" style="87" bestFit="1" customWidth="1"/>
    <col min="11527" max="11528" width="13.5703125" style="87" bestFit="1" customWidth="1"/>
    <col min="11529" max="11529" width="14.42578125" style="87" bestFit="1" customWidth="1"/>
    <col min="11530" max="11530" width="15.140625" style="87" bestFit="1" customWidth="1"/>
    <col min="11531" max="11531" width="14.140625" style="87" bestFit="1" customWidth="1"/>
    <col min="11532" max="11532" width="10.85546875" style="87" bestFit="1" customWidth="1"/>
    <col min="11533" max="11533" width="13.85546875" style="87" customWidth="1"/>
    <col min="11534" max="11534" width="11.7109375" style="87" bestFit="1" customWidth="1"/>
    <col min="11535" max="11776" width="9.140625" style="87"/>
    <col min="11777" max="11777" width="12.85546875" style="87" customWidth="1"/>
    <col min="11778" max="11778" width="13.5703125" style="87" bestFit="1" customWidth="1"/>
    <col min="11779" max="11779" width="12.28515625" style="87" bestFit="1" customWidth="1"/>
    <col min="11780" max="11781" width="13.5703125" style="87" bestFit="1" customWidth="1"/>
    <col min="11782" max="11782" width="12.28515625" style="87" bestFit="1" customWidth="1"/>
    <col min="11783" max="11784" width="13.5703125" style="87" bestFit="1" customWidth="1"/>
    <col min="11785" max="11785" width="14.42578125" style="87" bestFit="1" customWidth="1"/>
    <col min="11786" max="11786" width="15.140625" style="87" bestFit="1" customWidth="1"/>
    <col min="11787" max="11787" width="14.140625" style="87" bestFit="1" customWidth="1"/>
    <col min="11788" max="11788" width="10.85546875" style="87" bestFit="1" customWidth="1"/>
    <col min="11789" max="11789" width="13.85546875" style="87" customWidth="1"/>
    <col min="11790" max="11790" width="11.7109375" style="87" bestFit="1" customWidth="1"/>
    <col min="11791" max="12032" width="9.140625" style="87"/>
    <col min="12033" max="12033" width="12.85546875" style="87" customWidth="1"/>
    <col min="12034" max="12034" width="13.5703125" style="87" bestFit="1" customWidth="1"/>
    <col min="12035" max="12035" width="12.28515625" style="87" bestFit="1" customWidth="1"/>
    <col min="12036" max="12037" width="13.5703125" style="87" bestFit="1" customWidth="1"/>
    <col min="12038" max="12038" width="12.28515625" style="87" bestFit="1" customWidth="1"/>
    <col min="12039" max="12040" width="13.5703125" style="87" bestFit="1" customWidth="1"/>
    <col min="12041" max="12041" width="14.42578125" style="87" bestFit="1" customWidth="1"/>
    <col min="12042" max="12042" width="15.140625" style="87" bestFit="1" customWidth="1"/>
    <col min="12043" max="12043" width="14.140625" style="87" bestFit="1" customWidth="1"/>
    <col min="12044" max="12044" width="10.85546875" style="87" bestFit="1" customWidth="1"/>
    <col min="12045" max="12045" width="13.85546875" style="87" customWidth="1"/>
    <col min="12046" max="12046" width="11.7109375" style="87" bestFit="1" customWidth="1"/>
    <col min="12047" max="12288" width="9.140625" style="87"/>
    <col min="12289" max="12289" width="12.85546875" style="87" customWidth="1"/>
    <col min="12290" max="12290" width="13.5703125" style="87" bestFit="1" customWidth="1"/>
    <col min="12291" max="12291" width="12.28515625" style="87" bestFit="1" customWidth="1"/>
    <col min="12292" max="12293" width="13.5703125" style="87" bestFit="1" customWidth="1"/>
    <col min="12294" max="12294" width="12.28515625" style="87" bestFit="1" customWidth="1"/>
    <col min="12295" max="12296" width="13.5703125" style="87" bestFit="1" customWidth="1"/>
    <col min="12297" max="12297" width="14.42578125" style="87" bestFit="1" customWidth="1"/>
    <col min="12298" max="12298" width="15.140625" style="87" bestFit="1" customWidth="1"/>
    <col min="12299" max="12299" width="14.140625" style="87" bestFit="1" customWidth="1"/>
    <col min="12300" max="12300" width="10.85546875" style="87" bestFit="1" customWidth="1"/>
    <col min="12301" max="12301" width="13.85546875" style="87" customWidth="1"/>
    <col min="12302" max="12302" width="11.7109375" style="87" bestFit="1" customWidth="1"/>
    <col min="12303" max="12544" width="9.140625" style="87"/>
    <col min="12545" max="12545" width="12.85546875" style="87" customWidth="1"/>
    <col min="12546" max="12546" width="13.5703125" style="87" bestFit="1" customWidth="1"/>
    <col min="12547" max="12547" width="12.28515625" style="87" bestFit="1" customWidth="1"/>
    <col min="12548" max="12549" width="13.5703125" style="87" bestFit="1" customWidth="1"/>
    <col min="12550" max="12550" width="12.28515625" style="87" bestFit="1" customWidth="1"/>
    <col min="12551" max="12552" width="13.5703125" style="87" bestFit="1" customWidth="1"/>
    <col min="12553" max="12553" width="14.42578125" style="87" bestFit="1" customWidth="1"/>
    <col min="12554" max="12554" width="15.140625" style="87" bestFit="1" customWidth="1"/>
    <col min="12555" max="12555" width="14.140625" style="87" bestFit="1" customWidth="1"/>
    <col min="12556" max="12556" width="10.85546875" style="87" bestFit="1" customWidth="1"/>
    <col min="12557" max="12557" width="13.85546875" style="87" customWidth="1"/>
    <col min="12558" max="12558" width="11.7109375" style="87" bestFit="1" customWidth="1"/>
    <col min="12559" max="12800" width="9.140625" style="87"/>
    <col min="12801" max="12801" width="12.85546875" style="87" customWidth="1"/>
    <col min="12802" max="12802" width="13.5703125" style="87" bestFit="1" customWidth="1"/>
    <col min="12803" max="12803" width="12.28515625" style="87" bestFit="1" customWidth="1"/>
    <col min="12804" max="12805" width="13.5703125" style="87" bestFit="1" customWidth="1"/>
    <col min="12806" max="12806" width="12.28515625" style="87" bestFit="1" customWidth="1"/>
    <col min="12807" max="12808" width="13.5703125" style="87" bestFit="1" customWidth="1"/>
    <col min="12809" max="12809" width="14.42578125" style="87" bestFit="1" customWidth="1"/>
    <col min="12810" max="12810" width="15.140625" style="87" bestFit="1" customWidth="1"/>
    <col min="12811" max="12811" width="14.140625" style="87" bestFit="1" customWidth="1"/>
    <col min="12812" max="12812" width="10.85546875" style="87" bestFit="1" customWidth="1"/>
    <col min="12813" max="12813" width="13.85546875" style="87" customWidth="1"/>
    <col min="12814" max="12814" width="11.7109375" style="87" bestFit="1" customWidth="1"/>
    <col min="12815" max="13056" width="9.140625" style="87"/>
    <col min="13057" max="13057" width="12.85546875" style="87" customWidth="1"/>
    <col min="13058" max="13058" width="13.5703125" style="87" bestFit="1" customWidth="1"/>
    <col min="13059" max="13059" width="12.28515625" style="87" bestFit="1" customWidth="1"/>
    <col min="13060" max="13061" width="13.5703125" style="87" bestFit="1" customWidth="1"/>
    <col min="13062" max="13062" width="12.28515625" style="87" bestFit="1" customWidth="1"/>
    <col min="13063" max="13064" width="13.5703125" style="87" bestFit="1" customWidth="1"/>
    <col min="13065" max="13065" width="14.42578125" style="87" bestFit="1" customWidth="1"/>
    <col min="13066" max="13066" width="15.140625" style="87" bestFit="1" customWidth="1"/>
    <col min="13067" max="13067" width="14.140625" style="87" bestFit="1" customWidth="1"/>
    <col min="13068" max="13068" width="10.85546875" style="87" bestFit="1" customWidth="1"/>
    <col min="13069" max="13069" width="13.85546875" style="87" customWidth="1"/>
    <col min="13070" max="13070" width="11.7109375" style="87" bestFit="1" customWidth="1"/>
    <col min="13071" max="13312" width="9.140625" style="87"/>
    <col min="13313" max="13313" width="12.85546875" style="87" customWidth="1"/>
    <col min="13314" max="13314" width="13.5703125" style="87" bestFit="1" customWidth="1"/>
    <col min="13315" max="13315" width="12.28515625" style="87" bestFit="1" customWidth="1"/>
    <col min="13316" max="13317" width="13.5703125" style="87" bestFit="1" customWidth="1"/>
    <col min="13318" max="13318" width="12.28515625" style="87" bestFit="1" customWidth="1"/>
    <col min="13319" max="13320" width="13.5703125" style="87" bestFit="1" customWidth="1"/>
    <col min="13321" max="13321" width="14.42578125" style="87" bestFit="1" customWidth="1"/>
    <col min="13322" max="13322" width="15.140625" style="87" bestFit="1" customWidth="1"/>
    <col min="13323" max="13323" width="14.140625" style="87" bestFit="1" customWidth="1"/>
    <col min="13324" max="13324" width="10.85546875" style="87" bestFit="1" customWidth="1"/>
    <col min="13325" max="13325" width="13.85546875" style="87" customWidth="1"/>
    <col min="13326" max="13326" width="11.7109375" style="87" bestFit="1" customWidth="1"/>
    <col min="13327" max="13568" width="9.140625" style="87"/>
    <col min="13569" max="13569" width="12.85546875" style="87" customWidth="1"/>
    <col min="13570" max="13570" width="13.5703125" style="87" bestFit="1" customWidth="1"/>
    <col min="13571" max="13571" width="12.28515625" style="87" bestFit="1" customWidth="1"/>
    <col min="13572" max="13573" width="13.5703125" style="87" bestFit="1" customWidth="1"/>
    <col min="13574" max="13574" width="12.28515625" style="87" bestFit="1" customWidth="1"/>
    <col min="13575" max="13576" width="13.5703125" style="87" bestFit="1" customWidth="1"/>
    <col min="13577" max="13577" width="14.42578125" style="87" bestFit="1" customWidth="1"/>
    <col min="13578" max="13578" width="15.140625" style="87" bestFit="1" customWidth="1"/>
    <col min="13579" max="13579" width="14.140625" style="87" bestFit="1" customWidth="1"/>
    <col min="13580" max="13580" width="10.85546875" style="87" bestFit="1" customWidth="1"/>
    <col min="13581" max="13581" width="13.85546875" style="87" customWidth="1"/>
    <col min="13582" max="13582" width="11.7109375" style="87" bestFit="1" customWidth="1"/>
    <col min="13583" max="13824" width="9.140625" style="87"/>
    <col min="13825" max="13825" width="12.85546875" style="87" customWidth="1"/>
    <col min="13826" max="13826" width="13.5703125" style="87" bestFit="1" customWidth="1"/>
    <col min="13827" max="13827" width="12.28515625" style="87" bestFit="1" customWidth="1"/>
    <col min="13828" max="13829" width="13.5703125" style="87" bestFit="1" customWidth="1"/>
    <col min="13830" max="13830" width="12.28515625" style="87" bestFit="1" customWidth="1"/>
    <col min="13831" max="13832" width="13.5703125" style="87" bestFit="1" customWidth="1"/>
    <col min="13833" max="13833" width="14.42578125" style="87" bestFit="1" customWidth="1"/>
    <col min="13834" max="13834" width="15.140625" style="87" bestFit="1" customWidth="1"/>
    <col min="13835" max="13835" width="14.140625" style="87" bestFit="1" customWidth="1"/>
    <col min="13836" max="13836" width="10.85546875" style="87" bestFit="1" customWidth="1"/>
    <col min="13837" max="13837" width="13.85546875" style="87" customWidth="1"/>
    <col min="13838" max="13838" width="11.7109375" style="87" bestFit="1" customWidth="1"/>
    <col min="13839" max="14080" width="9.140625" style="87"/>
    <col min="14081" max="14081" width="12.85546875" style="87" customWidth="1"/>
    <col min="14082" max="14082" width="13.5703125" style="87" bestFit="1" customWidth="1"/>
    <col min="14083" max="14083" width="12.28515625" style="87" bestFit="1" customWidth="1"/>
    <col min="14084" max="14085" width="13.5703125" style="87" bestFit="1" customWidth="1"/>
    <col min="14086" max="14086" width="12.28515625" style="87" bestFit="1" customWidth="1"/>
    <col min="14087" max="14088" width="13.5703125" style="87" bestFit="1" customWidth="1"/>
    <col min="14089" max="14089" width="14.42578125" style="87" bestFit="1" customWidth="1"/>
    <col min="14090" max="14090" width="15.140625" style="87" bestFit="1" customWidth="1"/>
    <col min="14091" max="14091" width="14.140625" style="87" bestFit="1" customWidth="1"/>
    <col min="14092" max="14092" width="10.85546875" style="87" bestFit="1" customWidth="1"/>
    <col min="14093" max="14093" width="13.85546875" style="87" customWidth="1"/>
    <col min="14094" max="14094" width="11.7109375" style="87" bestFit="1" customWidth="1"/>
    <col min="14095" max="14336" width="9.140625" style="87"/>
    <col min="14337" max="14337" width="12.85546875" style="87" customWidth="1"/>
    <col min="14338" max="14338" width="13.5703125" style="87" bestFit="1" customWidth="1"/>
    <col min="14339" max="14339" width="12.28515625" style="87" bestFit="1" customWidth="1"/>
    <col min="14340" max="14341" width="13.5703125" style="87" bestFit="1" customWidth="1"/>
    <col min="14342" max="14342" width="12.28515625" style="87" bestFit="1" customWidth="1"/>
    <col min="14343" max="14344" width="13.5703125" style="87" bestFit="1" customWidth="1"/>
    <col min="14345" max="14345" width="14.42578125" style="87" bestFit="1" customWidth="1"/>
    <col min="14346" max="14346" width="15.140625" style="87" bestFit="1" customWidth="1"/>
    <col min="14347" max="14347" width="14.140625" style="87" bestFit="1" customWidth="1"/>
    <col min="14348" max="14348" width="10.85546875" style="87" bestFit="1" customWidth="1"/>
    <col min="14349" max="14349" width="13.85546875" style="87" customWidth="1"/>
    <col min="14350" max="14350" width="11.7109375" style="87" bestFit="1" customWidth="1"/>
    <col min="14351" max="14592" width="9.140625" style="87"/>
    <col min="14593" max="14593" width="12.85546875" style="87" customWidth="1"/>
    <col min="14594" max="14594" width="13.5703125" style="87" bestFit="1" customWidth="1"/>
    <col min="14595" max="14595" width="12.28515625" style="87" bestFit="1" customWidth="1"/>
    <col min="14596" max="14597" width="13.5703125" style="87" bestFit="1" customWidth="1"/>
    <col min="14598" max="14598" width="12.28515625" style="87" bestFit="1" customWidth="1"/>
    <col min="14599" max="14600" width="13.5703125" style="87" bestFit="1" customWidth="1"/>
    <col min="14601" max="14601" width="14.42578125" style="87" bestFit="1" customWidth="1"/>
    <col min="14602" max="14602" width="15.140625" style="87" bestFit="1" customWidth="1"/>
    <col min="14603" max="14603" width="14.140625" style="87" bestFit="1" customWidth="1"/>
    <col min="14604" max="14604" width="10.85546875" style="87" bestFit="1" customWidth="1"/>
    <col min="14605" max="14605" width="13.85546875" style="87" customWidth="1"/>
    <col min="14606" max="14606" width="11.7109375" style="87" bestFit="1" customWidth="1"/>
    <col min="14607" max="14848" width="9.140625" style="87"/>
    <col min="14849" max="14849" width="12.85546875" style="87" customWidth="1"/>
    <col min="14850" max="14850" width="13.5703125" style="87" bestFit="1" customWidth="1"/>
    <col min="14851" max="14851" width="12.28515625" style="87" bestFit="1" customWidth="1"/>
    <col min="14852" max="14853" width="13.5703125" style="87" bestFit="1" customWidth="1"/>
    <col min="14854" max="14854" width="12.28515625" style="87" bestFit="1" customWidth="1"/>
    <col min="14855" max="14856" width="13.5703125" style="87" bestFit="1" customWidth="1"/>
    <col min="14857" max="14857" width="14.42578125" style="87" bestFit="1" customWidth="1"/>
    <col min="14858" max="14858" width="15.140625" style="87" bestFit="1" customWidth="1"/>
    <col min="14859" max="14859" width="14.140625" style="87" bestFit="1" customWidth="1"/>
    <col min="14860" max="14860" width="10.85546875" style="87" bestFit="1" customWidth="1"/>
    <col min="14861" max="14861" width="13.85546875" style="87" customWidth="1"/>
    <col min="14862" max="14862" width="11.7109375" style="87" bestFit="1" customWidth="1"/>
    <col min="14863" max="15104" width="9.140625" style="87"/>
    <col min="15105" max="15105" width="12.85546875" style="87" customWidth="1"/>
    <col min="15106" max="15106" width="13.5703125" style="87" bestFit="1" customWidth="1"/>
    <col min="15107" max="15107" width="12.28515625" style="87" bestFit="1" customWidth="1"/>
    <col min="15108" max="15109" width="13.5703125" style="87" bestFit="1" customWidth="1"/>
    <col min="15110" max="15110" width="12.28515625" style="87" bestFit="1" customWidth="1"/>
    <col min="15111" max="15112" width="13.5703125" style="87" bestFit="1" customWidth="1"/>
    <col min="15113" max="15113" width="14.42578125" style="87" bestFit="1" customWidth="1"/>
    <col min="15114" max="15114" width="15.140625" style="87" bestFit="1" customWidth="1"/>
    <col min="15115" max="15115" width="14.140625" style="87" bestFit="1" customWidth="1"/>
    <col min="15116" max="15116" width="10.85546875" style="87" bestFit="1" customWidth="1"/>
    <col min="15117" max="15117" width="13.85546875" style="87" customWidth="1"/>
    <col min="15118" max="15118" width="11.7109375" style="87" bestFit="1" customWidth="1"/>
    <col min="15119" max="15360" width="9.140625" style="87"/>
    <col min="15361" max="15361" width="12.85546875" style="87" customWidth="1"/>
    <col min="15362" max="15362" width="13.5703125" style="87" bestFit="1" customWidth="1"/>
    <col min="15363" max="15363" width="12.28515625" style="87" bestFit="1" customWidth="1"/>
    <col min="15364" max="15365" width="13.5703125" style="87" bestFit="1" customWidth="1"/>
    <col min="15366" max="15366" width="12.28515625" style="87" bestFit="1" customWidth="1"/>
    <col min="15367" max="15368" width="13.5703125" style="87" bestFit="1" customWidth="1"/>
    <col min="15369" max="15369" width="14.42578125" style="87" bestFit="1" customWidth="1"/>
    <col min="15370" max="15370" width="15.140625" style="87" bestFit="1" customWidth="1"/>
    <col min="15371" max="15371" width="14.140625" style="87" bestFit="1" customWidth="1"/>
    <col min="15372" max="15372" width="10.85546875" style="87" bestFit="1" customWidth="1"/>
    <col min="15373" max="15373" width="13.85546875" style="87" customWidth="1"/>
    <col min="15374" max="15374" width="11.7109375" style="87" bestFit="1" customWidth="1"/>
    <col min="15375" max="15616" width="9.140625" style="87"/>
    <col min="15617" max="15617" width="12.85546875" style="87" customWidth="1"/>
    <col min="15618" max="15618" width="13.5703125" style="87" bestFit="1" customWidth="1"/>
    <col min="15619" max="15619" width="12.28515625" style="87" bestFit="1" customWidth="1"/>
    <col min="15620" max="15621" width="13.5703125" style="87" bestFit="1" customWidth="1"/>
    <col min="15622" max="15622" width="12.28515625" style="87" bestFit="1" customWidth="1"/>
    <col min="15623" max="15624" width="13.5703125" style="87" bestFit="1" customWidth="1"/>
    <col min="15625" max="15625" width="14.42578125" style="87" bestFit="1" customWidth="1"/>
    <col min="15626" max="15626" width="15.140625" style="87" bestFit="1" customWidth="1"/>
    <col min="15627" max="15627" width="14.140625" style="87" bestFit="1" customWidth="1"/>
    <col min="15628" max="15628" width="10.85546875" style="87" bestFit="1" customWidth="1"/>
    <col min="15629" max="15629" width="13.85546875" style="87" customWidth="1"/>
    <col min="15630" max="15630" width="11.7109375" style="87" bestFit="1" customWidth="1"/>
    <col min="15631" max="15872" width="9.140625" style="87"/>
    <col min="15873" max="15873" width="12.85546875" style="87" customWidth="1"/>
    <col min="15874" max="15874" width="13.5703125" style="87" bestFit="1" customWidth="1"/>
    <col min="15875" max="15875" width="12.28515625" style="87" bestFit="1" customWidth="1"/>
    <col min="15876" max="15877" width="13.5703125" style="87" bestFit="1" customWidth="1"/>
    <col min="15878" max="15878" width="12.28515625" style="87" bestFit="1" customWidth="1"/>
    <col min="15879" max="15880" width="13.5703125" style="87" bestFit="1" customWidth="1"/>
    <col min="15881" max="15881" width="14.42578125" style="87" bestFit="1" customWidth="1"/>
    <col min="15882" max="15882" width="15.140625" style="87" bestFit="1" customWidth="1"/>
    <col min="15883" max="15883" width="14.140625" style="87" bestFit="1" customWidth="1"/>
    <col min="15884" max="15884" width="10.85546875" style="87" bestFit="1" customWidth="1"/>
    <col min="15885" max="15885" width="13.85546875" style="87" customWidth="1"/>
    <col min="15886" max="15886" width="11.7109375" style="87" bestFit="1" customWidth="1"/>
    <col min="15887" max="16128" width="9.140625" style="87"/>
    <col min="16129" max="16129" width="12.85546875" style="87" customWidth="1"/>
    <col min="16130" max="16130" width="13.5703125" style="87" bestFit="1" customWidth="1"/>
    <col min="16131" max="16131" width="12.28515625" style="87" bestFit="1" customWidth="1"/>
    <col min="16132" max="16133" width="13.5703125" style="87" bestFit="1" customWidth="1"/>
    <col min="16134" max="16134" width="12.28515625" style="87" bestFit="1" customWidth="1"/>
    <col min="16135" max="16136" width="13.5703125" style="87" bestFit="1" customWidth="1"/>
    <col min="16137" max="16137" width="14.42578125" style="87" bestFit="1" customWidth="1"/>
    <col min="16138" max="16138" width="15.140625" style="87" bestFit="1" customWidth="1"/>
    <col min="16139" max="16139" width="14.140625" style="87" bestFit="1" customWidth="1"/>
    <col min="16140" max="16140" width="10.85546875" style="87" bestFit="1" customWidth="1"/>
    <col min="16141" max="16141" width="13.85546875" style="87" customWidth="1"/>
    <col min="16142" max="16142" width="11.7109375" style="87" bestFit="1" customWidth="1"/>
    <col min="16143" max="16384" width="9.140625" style="87"/>
  </cols>
  <sheetData>
    <row r="1" spans="1:19" s="526" customFormat="1" ht="18" customHeight="1" thickBot="1">
      <c r="A1" s="1370" t="s">
        <v>1088</v>
      </c>
      <c r="B1" s="1370"/>
      <c r="C1" s="1370"/>
      <c r="D1" s="1370"/>
      <c r="E1" s="1370"/>
      <c r="F1" s="1370"/>
      <c r="G1" s="1370"/>
      <c r="H1" s="1370"/>
      <c r="I1" s="1370"/>
      <c r="J1" s="1370"/>
      <c r="K1" s="1370"/>
      <c r="L1" s="1370"/>
      <c r="M1" s="1370"/>
    </row>
    <row r="2" spans="1:19" s="63" customFormat="1" ht="15.95" customHeight="1">
      <c r="A2" s="913"/>
      <c r="B2" s="550"/>
      <c r="C2" s="550"/>
      <c r="D2" s="551"/>
      <c r="E2" s="551"/>
      <c r="F2" s="550"/>
      <c r="G2" s="550"/>
      <c r="H2" s="550"/>
      <c r="I2" s="550" t="s">
        <v>260</v>
      </c>
      <c r="J2" s="550"/>
      <c r="K2" s="550"/>
      <c r="L2" s="550"/>
      <c r="M2" s="909" t="s">
        <v>47</v>
      </c>
    </row>
    <row r="3" spans="1:19" s="63" customFormat="1" ht="15.95" customHeight="1">
      <c r="A3" s="542"/>
      <c r="B3" s="518" t="s">
        <v>874</v>
      </c>
      <c r="C3" s="518" t="s">
        <v>859</v>
      </c>
      <c r="D3" s="518" t="s">
        <v>860</v>
      </c>
      <c r="E3" s="1371" t="s">
        <v>881</v>
      </c>
      <c r="F3" s="518" t="s">
        <v>856</v>
      </c>
      <c r="G3" s="518" t="s">
        <v>862</v>
      </c>
      <c r="H3" s="518" t="s">
        <v>864</v>
      </c>
      <c r="I3" s="518" t="s">
        <v>875</v>
      </c>
      <c r="J3" s="518" t="s">
        <v>876</v>
      </c>
      <c r="K3" s="518" t="s">
        <v>877</v>
      </c>
      <c r="L3" s="518" t="s">
        <v>260</v>
      </c>
      <c r="M3" s="910" t="s">
        <v>875</v>
      </c>
    </row>
    <row r="4" spans="1:19" s="63" customFormat="1" ht="15.95" customHeight="1" thickBot="1">
      <c r="A4" s="543" t="s">
        <v>301</v>
      </c>
      <c r="B4" s="304" t="s">
        <v>867</v>
      </c>
      <c r="C4" s="304"/>
      <c r="D4" s="304"/>
      <c r="E4" s="1300"/>
      <c r="F4" s="304" t="s">
        <v>739</v>
      </c>
      <c r="G4" s="304"/>
      <c r="H4" s="304" t="s">
        <v>868</v>
      </c>
      <c r="I4" s="304" t="s">
        <v>869</v>
      </c>
      <c r="J4" s="304" t="s">
        <v>130</v>
      </c>
      <c r="K4" s="304" t="s">
        <v>878</v>
      </c>
      <c r="L4" s="304" t="s">
        <v>130</v>
      </c>
      <c r="M4" s="911" t="s">
        <v>872</v>
      </c>
    </row>
    <row r="5" spans="1:19" ht="15.95" customHeight="1">
      <c r="A5" s="542">
        <v>1970</v>
      </c>
      <c r="B5" s="533">
        <v>3760</v>
      </c>
      <c r="C5" s="533">
        <v>528</v>
      </c>
      <c r="D5" s="533">
        <v>358</v>
      </c>
      <c r="E5" s="533">
        <v>2168</v>
      </c>
      <c r="F5" s="533">
        <v>248</v>
      </c>
      <c r="G5" s="533">
        <v>282</v>
      </c>
      <c r="H5" s="533">
        <v>176</v>
      </c>
      <c r="I5" s="533">
        <v>5270</v>
      </c>
      <c r="J5" s="533">
        <v>3934</v>
      </c>
      <c r="K5" s="533">
        <v>892</v>
      </c>
      <c r="L5" s="533">
        <v>444</v>
      </c>
      <c r="M5" s="912">
        <v>9030</v>
      </c>
      <c r="N5" s="527"/>
      <c r="O5" s="527"/>
      <c r="P5" s="527"/>
      <c r="Q5" s="527"/>
      <c r="R5" s="527"/>
    </row>
    <row r="6" spans="1:19" ht="15.95" customHeight="1">
      <c r="A6" s="542">
        <v>1971</v>
      </c>
      <c r="B6" s="533">
        <v>4658</v>
      </c>
      <c r="C6" s="533">
        <v>720</v>
      </c>
      <c r="D6" s="533">
        <v>226</v>
      </c>
      <c r="E6" s="533">
        <v>2848</v>
      </c>
      <c r="F6" s="533">
        <v>358</v>
      </c>
      <c r="G6" s="533">
        <v>290</v>
      </c>
      <c r="H6" s="533">
        <v>216</v>
      </c>
      <c r="I6" s="533">
        <v>8132</v>
      </c>
      <c r="J6" s="533">
        <v>5570</v>
      </c>
      <c r="K6" s="533">
        <v>2298</v>
      </c>
      <c r="L6" s="533">
        <v>264</v>
      </c>
      <c r="M6" s="912">
        <v>12790</v>
      </c>
      <c r="N6" s="527"/>
      <c r="O6" s="527"/>
      <c r="P6" s="527"/>
      <c r="Q6" s="527"/>
      <c r="R6" s="527"/>
    </row>
    <row r="7" spans="1:19" ht="15.95" customHeight="1">
      <c r="A7" s="542">
        <v>1972</v>
      </c>
      <c r="B7" s="533">
        <v>7467</v>
      </c>
      <c r="C7" s="533">
        <v>886</v>
      </c>
      <c r="D7" s="533">
        <v>430</v>
      </c>
      <c r="E7" s="533">
        <v>4552</v>
      </c>
      <c r="F7" s="533">
        <v>417</v>
      </c>
      <c r="G7" s="533">
        <v>865</v>
      </c>
      <c r="H7" s="533">
        <v>317</v>
      </c>
      <c r="I7" s="533">
        <v>13102</v>
      </c>
      <c r="J7" s="533">
        <v>7944</v>
      </c>
      <c r="K7" s="533">
        <v>3767</v>
      </c>
      <c r="L7" s="533">
        <v>1391</v>
      </c>
      <c r="M7" s="912">
        <v>20569</v>
      </c>
      <c r="N7" s="527"/>
      <c r="O7" s="527"/>
      <c r="P7" s="527"/>
      <c r="Q7" s="527"/>
      <c r="R7" s="527"/>
    </row>
    <row r="8" spans="1:19" ht="15.95" customHeight="1">
      <c r="A8" s="542">
        <v>1973</v>
      </c>
      <c r="B8" s="533">
        <v>11991</v>
      </c>
      <c r="C8" s="533">
        <v>1504</v>
      </c>
      <c r="D8" s="533">
        <v>543</v>
      </c>
      <c r="E8" s="533">
        <v>7761</v>
      </c>
      <c r="F8" s="533">
        <v>607</v>
      </c>
      <c r="G8" s="533">
        <v>983</v>
      </c>
      <c r="H8" s="533">
        <v>593</v>
      </c>
      <c r="I8" s="533">
        <v>16739</v>
      </c>
      <c r="J8" s="533">
        <v>9085</v>
      </c>
      <c r="K8" s="533">
        <v>4612</v>
      </c>
      <c r="L8" s="533">
        <v>3042</v>
      </c>
      <c r="M8" s="912">
        <v>28730</v>
      </c>
      <c r="N8" s="527"/>
      <c r="O8" s="527"/>
      <c r="P8" s="527"/>
      <c r="Q8" s="527"/>
      <c r="R8" s="527"/>
    </row>
    <row r="9" spans="1:19" ht="15.95" customHeight="1">
      <c r="A9" s="542">
        <v>1974</v>
      </c>
      <c r="B9" s="533">
        <v>13329</v>
      </c>
      <c r="C9" s="533">
        <v>970</v>
      </c>
      <c r="D9" s="533">
        <v>421</v>
      </c>
      <c r="E9" s="533">
        <v>9387</v>
      </c>
      <c r="F9" s="533">
        <v>747</v>
      </c>
      <c r="G9" s="533">
        <v>1212</v>
      </c>
      <c r="H9" s="533">
        <v>592</v>
      </c>
      <c r="I9" s="533">
        <v>17352</v>
      </c>
      <c r="J9" s="533">
        <v>12293</v>
      </c>
      <c r="K9" s="533">
        <v>3799</v>
      </c>
      <c r="L9" s="533">
        <v>1260</v>
      </c>
      <c r="M9" s="912">
        <v>30681</v>
      </c>
      <c r="N9" s="527"/>
      <c r="O9" s="527"/>
      <c r="P9" s="527"/>
      <c r="Q9" s="527"/>
      <c r="R9" s="527"/>
    </row>
    <row r="10" spans="1:19" ht="15.95" customHeight="1">
      <c r="A10" s="542">
        <v>1975</v>
      </c>
      <c r="B10" s="533">
        <v>18800</v>
      </c>
      <c r="C10" s="533">
        <v>1200</v>
      </c>
      <c r="D10" s="533">
        <v>713</v>
      </c>
      <c r="E10" s="533">
        <v>12516</v>
      </c>
      <c r="F10" s="533">
        <v>862</v>
      </c>
      <c r="G10" s="533">
        <v>1662</v>
      </c>
      <c r="H10" s="533">
        <v>1847</v>
      </c>
      <c r="I10" s="533">
        <v>23947</v>
      </c>
      <c r="J10" s="533">
        <v>16095</v>
      </c>
      <c r="K10" s="533">
        <v>6382</v>
      </c>
      <c r="L10" s="533">
        <v>1470</v>
      </c>
      <c r="M10" s="912">
        <v>42747</v>
      </c>
      <c r="N10" s="527"/>
      <c r="O10" s="527"/>
      <c r="P10" s="527"/>
      <c r="Q10" s="527"/>
      <c r="R10" s="527"/>
    </row>
    <row r="11" spans="1:19" ht="15.95" customHeight="1">
      <c r="A11" s="542">
        <v>1976</v>
      </c>
      <c r="B11" s="533">
        <v>27625</v>
      </c>
      <c r="C11" s="533">
        <v>2302</v>
      </c>
      <c r="D11" s="533">
        <v>770</v>
      </c>
      <c r="E11" s="533">
        <v>20357</v>
      </c>
      <c r="F11" s="533">
        <v>1067</v>
      </c>
      <c r="G11" s="533">
        <v>1706</v>
      </c>
      <c r="H11" s="533">
        <v>1423</v>
      </c>
      <c r="I11" s="533">
        <v>35365</v>
      </c>
      <c r="J11" s="533">
        <v>22127</v>
      </c>
      <c r="K11" s="533">
        <v>11412</v>
      </c>
      <c r="L11" s="533">
        <v>1826</v>
      </c>
      <c r="M11" s="912">
        <v>62990</v>
      </c>
      <c r="N11" s="527"/>
      <c r="O11" s="527"/>
      <c r="P11" s="527"/>
      <c r="Q11" s="527"/>
      <c r="R11" s="527"/>
    </row>
    <row r="12" spans="1:19" ht="15.95" customHeight="1">
      <c r="A12" s="542">
        <v>1977</v>
      </c>
      <c r="B12" s="533">
        <v>45993</v>
      </c>
      <c r="C12" s="533">
        <v>4287</v>
      </c>
      <c r="D12" s="533">
        <v>1668</v>
      </c>
      <c r="E12" s="533">
        <v>32607</v>
      </c>
      <c r="F12" s="533">
        <v>1325</v>
      </c>
      <c r="G12" s="533">
        <v>3820</v>
      </c>
      <c r="H12" s="533">
        <v>2286</v>
      </c>
      <c r="I12" s="533">
        <v>41467</v>
      </c>
      <c r="J12" s="533">
        <v>25099</v>
      </c>
      <c r="K12" s="533">
        <v>12933</v>
      </c>
      <c r="L12" s="533">
        <v>3435</v>
      </c>
      <c r="M12" s="912">
        <v>87460</v>
      </c>
      <c r="N12" s="527"/>
      <c r="O12" s="527"/>
      <c r="P12" s="527"/>
      <c r="Q12" s="527"/>
      <c r="R12" s="527"/>
    </row>
    <row r="13" spans="1:19" ht="15.95" customHeight="1">
      <c r="A13" s="542">
        <v>1978</v>
      </c>
      <c r="B13" s="533">
        <v>55517</v>
      </c>
      <c r="C13" s="533">
        <v>4536</v>
      </c>
      <c r="D13" s="533">
        <v>2149</v>
      </c>
      <c r="E13" s="533">
        <v>37698</v>
      </c>
      <c r="F13" s="533">
        <v>1424</v>
      </c>
      <c r="G13" s="533">
        <v>6377</v>
      </c>
      <c r="H13" s="533">
        <v>3333</v>
      </c>
      <c r="I13" s="533">
        <v>61257</v>
      </c>
      <c r="J13" s="533">
        <v>42964</v>
      </c>
      <c r="K13" s="533">
        <v>10475</v>
      </c>
      <c r="L13" s="533">
        <v>7818</v>
      </c>
      <c r="M13" s="912">
        <v>116774</v>
      </c>
      <c r="N13" s="527"/>
      <c r="O13" s="527"/>
      <c r="P13" s="527"/>
      <c r="Q13" s="527"/>
      <c r="R13" s="527"/>
    </row>
    <row r="14" spans="1:19" ht="15.95" customHeight="1">
      <c r="A14" s="542">
        <v>1979</v>
      </c>
      <c r="B14" s="533">
        <v>59141</v>
      </c>
      <c r="C14" s="533">
        <v>3839</v>
      </c>
      <c r="D14" s="533">
        <v>2855</v>
      </c>
      <c r="E14" s="533">
        <v>38911</v>
      </c>
      <c r="F14" s="533">
        <v>1376</v>
      </c>
      <c r="G14" s="533">
        <v>8989</v>
      </c>
      <c r="H14" s="533">
        <v>3171</v>
      </c>
      <c r="I14" s="533">
        <v>65362</v>
      </c>
      <c r="J14" s="533">
        <v>59491</v>
      </c>
      <c r="K14" s="533">
        <v>2275</v>
      </c>
      <c r="L14" s="533">
        <v>3596</v>
      </c>
      <c r="M14" s="912">
        <v>124503</v>
      </c>
      <c r="N14" s="527"/>
      <c r="O14" s="527"/>
      <c r="P14" s="527"/>
      <c r="Q14" s="527"/>
      <c r="R14" s="527"/>
    </row>
    <row r="15" spans="1:19" ht="15.95" customHeight="1">
      <c r="A15" s="542">
        <v>1980</v>
      </c>
      <c r="B15" s="533">
        <v>59363</v>
      </c>
      <c r="C15" s="533">
        <v>5642</v>
      </c>
      <c r="D15" s="533">
        <v>2238</v>
      </c>
      <c r="E15" s="533">
        <v>40521</v>
      </c>
      <c r="F15" s="533">
        <v>1407</v>
      </c>
      <c r="G15" s="533">
        <v>6715</v>
      </c>
      <c r="H15" s="533">
        <v>2840</v>
      </c>
      <c r="I15" s="533">
        <v>81807</v>
      </c>
      <c r="J15" s="533">
        <v>72835</v>
      </c>
      <c r="K15" s="533">
        <v>4864</v>
      </c>
      <c r="L15" s="533">
        <v>4108</v>
      </c>
      <c r="M15" s="912">
        <v>141170</v>
      </c>
      <c r="N15" s="527"/>
      <c r="O15" s="527"/>
      <c r="P15" s="527"/>
      <c r="Q15" s="527"/>
      <c r="R15" s="527"/>
    </row>
    <row r="16" spans="1:19" ht="15.95" customHeight="1">
      <c r="A16" s="542">
        <v>1981</v>
      </c>
      <c r="B16" s="533">
        <v>74208</v>
      </c>
      <c r="C16" s="533">
        <v>6271</v>
      </c>
      <c r="D16" s="533">
        <v>3655</v>
      </c>
      <c r="E16" s="533">
        <v>46951</v>
      </c>
      <c r="F16" s="533">
        <v>1320</v>
      </c>
      <c r="G16" s="533">
        <v>10004</v>
      </c>
      <c r="H16" s="533">
        <v>6007</v>
      </c>
      <c r="I16" s="533">
        <v>100488</v>
      </c>
      <c r="J16" s="533">
        <v>86381</v>
      </c>
      <c r="K16" s="533">
        <v>5642</v>
      </c>
      <c r="L16" s="533">
        <v>8465</v>
      </c>
      <c r="M16" s="912">
        <v>174696</v>
      </c>
      <c r="N16" s="527"/>
      <c r="O16" s="527"/>
      <c r="P16" s="527"/>
      <c r="Q16" s="527"/>
      <c r="R16" s="527"/>
      <c r="S16" s="527"/>
    </row>
    <row r="17" spans="1:19" ht="15.95" customHeight="1">
      <c r="A17" s="542">
        <v>1982</v>
      </c>
      <c r="B17" s="533">
        <v>79173</v>
      </c>
      <c r="C17" s="533">
        <v>6780</v>
      </c>
      <c r="D17" s="533">
        <v>5482</v>
      </c>
      <c r="E17" s="533">
        <v>44651</v>
      </c>
      <c r="F17" s="533">
        <v>1480</v>
      </c>
      <c r="G17" s="533">
        <v>10392</v>
      </c>
      <c r="H17" s="533">
        <v>10388</v>
      </c>
      <c r="I17" s="533">
        <v>110368</v>
      </c>
      <c r="J17" s="533">
        <v>99673</v>
      </c>
      <c r="K17" s="533">
        <v>10392</v>
      </c>
      <c r="L17" s="533">
        <v>303</v>
      </c>
      <c r="M17" s="912">
        <v>189541</v>
      </c>
      <c r="N17" s="527"/>
      <c r="O17" s="527"/>
      <c r="P17" s="527"/>
      <c r="Q17" s="527"/>
      <c r="R17" s="527"/>
      <c r="S17" s="527"/>
    </row>
    <row r="18" spans="1:19" ht="15.95" customHeight="1">
      <c r="A18" s="542">
        <v>1983</v>
      </c>
      <c r="B18" s="533">
        <v>78580</v>
      </c>
      <c r="C18" s="533">
        <v>6034</v>
      </c>
      <c r="D18" s="533">
        <v>5586</v>
      </c>
      <c r="E18" s="533">
        <v>55641</v>
      </c>
      <c r="F18" s="533">
        <v>1151</v>
      </c>
      <c r="G18" s="533">
        <v>5418</v>
      </c>
      <c r="H18" s="533">
        <v>4750</v>
      </c>
      <c r="I18" s="533">
        <v>134764</v>
      </c>
      <c r="J18" s="533">
        <v>106187</v>
      </c>
      <c r="K18" s="533">
        <v>21460</v>
      </c>
      <c r="L18" s="533">
        <v>7117</v>
      </c>
      <c r="M18" s="912">
        <v>213344</v>
      </c>
      <c r="N18" s="527"/>
      <c r="O18" s="527"/>
      <c r="P18" s="527"/>
      <c r="Q18" s="527"/>
      <c r="R18" s="527"/>
      <c r="S18" s="527"/>
    </row>
    <row r="19" spans="1:19" ht="15.95" customHeight="1">
      <c r="A19" s="542">
        <v>1984</v>
      </c>
      <c r="B19" s="533">
        <v>77704</v>
      </c>
      <c r="C19" s="533">
        <v>5334</v>
      </c>
      <c r="D19" s="533">
        <v>6276</v>
      </c>
      <c r="E19" s="533">
        <v>53710</v>
      </c>
      <c r="F19" s="533">
        <v>1157</v>
      </c>
      <c r="G19" s="533">
        <v>8007</v>
      </c>
      <c r="H19" s="533">
        <v>3220</v>
      </c>
      <c r="I19" s="533">
        <v>110347</v>
      </c>
      <c r="J19" s="533">
        <v>84520</v>
      </c>
      <c r="K19" s="533">
        <v>22668</v>
      </c>
      <c r="L19" s="533">
        <v>3159</v>
      </c>
      <c r="M19" s="912">
        <v>188051</v>
      </c>
      <c r="N19" s="528"/>
      <c r="O19" s="527"/>
      <c r="P19" s="527"/>
      <c r="Q19" s="527"/>
      <c r="R19" s="527"/>
      <c r="S19" s="527"/>
    </row>
    <row r="20" spans="1:19" ht="15.95" customHeight="1">
      <c r="A20" s="542">
        <v>1985</v>
      </c>
      <c r="B20" s="533">
        <v>63975</v>
      </c>
      <c r="C20" s="533" t="s">
        <v>879</v>
      </c>
      <c r="D20" s="533">
        <v>6408</v>
      </c>
      <c r="E20" s="533">
        <v>54152</v>
      </c>
      <c r="F20" s="533">
        <v>863</v>
      </c>
      <c r="G20" s="533" t="s">
        <v>880</v>
      </c>
      <c r="H20" s="533">
        <v>2576</v>
      </c>
      <c r="I20" s="533">
        <v>132726</v>
      </c>
      <c r="J20" s="533">
        <v>114281</v>
      </c>
      <c r="K20" s="533">
        <v>13193</v>
      </c>
      <c r="L20" s="533">
        <v>5252</v>
      </c>
      <c r="M20" s="912">
        <v>196701</v>
      </c>
      <c r="N20" s="527"/>
      <c r="O20" s="527"/>
      <c r="P20" s="527"/>
      <c r="Q20" s="527"/>
      <c r="R20" s="527"/>
      <c r="S20" s="527"/>
    </row>
    <row r="21" spans="1:19" ht="15.95" customHeight="1">
      <c r="A21" s="542">
        <v>1986</v>
      </c>
      <c r="B21" s="533">
        <v>86390</v>
      </c>
      <c r="C21" s="533">
        <v>6876</v>
      </c>
      <c r="D21" s="533">
        <v>5884</v>
      </c>
      <c r="E21" s="533">
        <v>54220</v>
      </c>
      <c r="F21" s="533">
        <v>832</v>
      </c>
      <c r="G21" s="533">
        <v>11400</v>
      </c>
      <c r="H21" s="533">
        <v>7178</v>
      </c>
      <c r="I21" s="533">
        <v>135787</v>
      </c>
      <c r="J21" s="533">
        <v>127860</v>
      </c>
      <c r="K21" s="533">
        <v>3904</v>
      </c>
      <c r="L21" s="533">
        <v>4023</v>
      </c>
      <c r="M21" s="912">
        <v>222177</v>
      </c>
      <c r="N21" s="527"/>
      <c r="O21" s="527"/>
      <c r="P21" s="527"/>
      <c r="Q21" s="527"/>
      <c r="R21" s="527"/>
      <c r="S21" s="527"/>
    </row>
    <row r="22" spans="1:19" ht="15.95" customHeight="1">
      <c r="A22" s="542">
        <v>1987</v>
      </c>
      <c r="B22" s="533">
        <v>109430</v>
      </c>
      <c r="C22" s="533">
        <v>16421</v>
      </c>
      <c r="D22" s="533">
        <v>8374</v>
      </c>
      <c r="E22" s="533">
        <v>55637</v>
      </c>
      <c r="F22" s="533">
        <v>8005</v>
      </c>
      <c r="G22" s="533">
        <v>3261</v>
      </c>
      <c r="H22" s="533">
        <v>17732</v>
      </c>
      <c r="I22" s="533">
        <v>158487</v>
      </c>
      <c r="J22" s="533">
        <v>150625</v>
      </c>
      <c r="K22" s="533">
        <v>6874</v>
      </c>
      <c r="L22" s="533">
        <v>988</v>
      </c>
      <c r="M22" s="912">
        <v>267917</v>
      </c>
      <c r="N22" s="527"/>
      <c r="O22" s="527"/>
      <c r="P22" s="527"/>
      <c r="Q22" s="527"/>
      <c r="R22" s="527"/>
      <c r="S22" s="527"/>
    </row>
    <row r="23" spans="1:19" ht="17.25" customHeight="1">
      <c r="A23" s="542">
        <v>1988</v>
      </c>
      <c r="B23" s="533">
        <v>151143</v>
      </c>
      <c r="C23" s="533">
        <v>16527</v>
      </c>
      <c r="D23" s="533">
        <v>11242</v>
      </c>
      <c r="E23" s="533">
        <v>67825</v>
      </c>
      <c r="F23" s="533">
        <v>831</v>
      </c>
      <c r="G23" s="533">
        <v>30150</v>
      </c>
      <c r="H23" s="533">
        <v>24568</v>
      </c>
      <c r="I23" s="533">
        <v>206405</v>
      </c>
      <c r="J23" s="533">
        <v>184176</v>
      </c>
      <c r="K23" s="533">
        <v>13010</v>
      </c>
      <c r="L23" s="533">
        <v>9219</v>
      </c>
      <c r="M23" s="912">
        <v>357548</v>
      </c>
      <c r="N23" s="527"/>
      <c r="O23" s="527"/>
      <c r="P23" s="527"/>
      <c r="Q23" s="527"/>
      <c r="R23" s="527"/>
      <c r="S23" s="527"/>
    </row>
    <row r="24" spans="1:19" ht="15.95" customHeight="1">
      <c r="A24" s="542">
        <v>1989</v>
      </c>
      <c r="B24" s="533">
        <v>278928</v>
      </c>
      <c r="C24" s="533">
        <v>46954</v>
      </c>
      <c r="D24" s="533">
        <v>28823</v>
      </c>
      <c r="E24" s="533">
        <v>73112</v>
      </c>
      <c r="F24" s="533">
        <v>1974</v>
      </c>
      <c r="G24" s="533">
        <v>110048</v>
      </c>
      <c r="H24" s="533">
        <v>18017</v>
      </c>
      <c r="I24" s="533">
        <v>298452</v>
      </c>
      <c r="J24" s="533">
        <v>267047</v>
      </c>
      <c r="K24" s="533">
        <v>23859</v>
      </c>
      <c r="L24" s="533">
        <v>7546</v>
      </c>
      <c r="M24" s="912">
        <v>577380</v>
      </c>
      <c r="N24" s="527"/>
      <c r="O24" s="527"/>
      <c r="P24" s="527"/>
      <c r="Q24" s="527"/>
      <c r="R24" s="527"/>
      <c r="S24" s="527"/>
    </row>
    <row r="25" spans="1:19" ht="15.95" customHeight="1">
      <c r="A25" s="542">
        <v>1990</v>
      </c>
      <c r="B25" s="533">
        <v>306512</v>
      </c>
      <c r="C25" s="533">
        <v>61513</v>
      </c>
      <c r="D25" s="533">
        <v>30795</v>
      </c>
      <c r="E25" s="533">
        <v>114486</v>
      </c>
      <c r="F25" s="533">
        <v>2284</v>
      </c>
      <c r="G25" s="533">
        <v>37344</v>
      </c>
      <c r="H25" s="533">
        <v>60090</v>
      </c>
      <c r="I25" s="533">
        <v>388611</v>
      </c>
      <c r="J25" s="533">
        <v>336461</v>
      </c>
      <c r="K25" s="533">
        <v>49555</v>
      </c>
      <c r="L25" s="533">
        <v>2595</v>
      </c>
      <c r="M25" s="912">
        <v>695123</v>
      </c>
      <c r="N25" s="527"/>
      <c r="O25" s="527"/>
      <c r="P25" s="527"/>
      <c r="Q25" s="527"/>
      <c r="R25" s="527"/>
      <c r="S25" s="527"/>
    </row>
    <row r="26" spans="1:19" ht="15.95" customHeight="1">
      <c r="A26" s="542">
        <v>1991</v>
      </c>
      <c r="B26" s="533">
        <v>386872</v>
      </c>
      <c r="C26" s="533">
        <v>80415</v>
      </c>
      <c r="D26" s="533">
        <v>42783</v>
      </c>
      <c r="E26" s="533">
        <v>164835</v>
      </c>
      <c r="F26" s="533">
        <v>5612</v>
      </c>
      <c r="G26" s="533">
        <v>58026</v>
      </c>
      <c r="H26" s="533">
        <v>35201</v>
      </c>
      <c r="I26" s="533">
        <v>570902</v>
      </c>
      <c r="J26" s="533">
        <v>522197</v>
      </c>
      <c r="K26" s="533">
        <v>40574</v>
      </c>
      <c r="L26" s="533">
        <v>8131</v>
      </c>
      <c r="M26" s="912">
        <v>957774</v>
      </c>
      <c r="N26" s="527"/>
      <c r="O26" s="527"/>
      <c r="P26" s="527"/>
      <c r="Q26" s="527"/>
      <c r="R26" s="527"/>
      <c r="S26" s="527"/>
    </row>
    <row r="27" spans="1:19" ht="15.95" customHeight="1">
      <c r="A27" s="542">
        <v>1992</v>
      </c>
      <c r="B27" s="533">
        <v>613887</v>
      </c>
      <c r="C27" s="533">
        <v>114795</v>
      </c>
      <c r="D27" s="533">
        <v>66768</v>
      </c>
      <c r="E27" s="533">
        <v>267441</v>
      </c>
      <c r="F27" s="533">
        <v>8304</v>
      </c>
      <c r="G27" s="533">
        <v>81214</v>
      </c>
      <c r="H27" s="533">
        <v>75365</v>
      </c>
      <c r="I27" s="533">
        <v>1157628</v>
      </c>
      <c r="J27" s="533">
        <v>863558</v>
      </c>
      <c r="K27" s="533">
        <v>267862</v>
      </c>
      <c r="L27" s="533">
        <v>26208</v>
      </c>
      <c r="M27" s="912">
        <v>1771515</v>
      </c>
      <c r="N27" s="527"/>
      <c r="O27" s="527"/>
      <c r="P27" s="527"/>
      <c r="Q27" s="527"/>
      <c r="R27" s="527"/>
      <c r="S27" s="527"/>
    </row>
    <row r="28" spans="1:19" ht="15.95" customHeight="1">
      <c r="A28" s="542">
        <v>1993</v>
      </c>
      <c r="B28" s="533">
        <v>2684105</v>
      </c>
      <c r="C28" s="533">
        <v>1161034</v>
      </c>
      <c r="D28" s="533">
        <v>448731</v>
      </c>
      <c r="E28" s="533">
        <v>607331</v>
      </c>
      <c r="F28" s="533">
        <v>12828</v>
      </c>
      <c r="G28" s="533">
        <v>119482</v>
      </c>
      <c r="H28" s="533">
        <v>334699</v>
      </c>
      <c r="I28" s="533">
        <v>3291629</v>
      </c>
      <c r="J28" s="533">
        <v>1483037</v>
      </c>
      <c r="K28" s="533">
        <v>1012849</v>
      </c>
      <c r="L28" s="533">
        <v>795743</v>
      </c>
      <c r="M28" s="912">
        <v>5975734</v>
      </c>
      <c r="N28" s="527"/>
      <c r="O28" s="527"/>
      <c r="P28" s="527"/>
      <c r="Q28" s="527"/>
      <c r="R28" s="527"/>
      <c r="S28" s="527"/>
    </row>
    <row r="29" spans="1:19" ht="15.95" customHeight="1">
      <c r="A29" s="542">
        <v>1994</v>
      </c>
      <c r="B29" s="533">
        <v>1315294</v>
      </c>
      <c r="C29" s="533">
        <v>267396</v>
      </c>
      <c r="D29" s="533">
        <v>193828</v>
      </c>
      <c r="E29" s="533">
        <v>605163</v>
      </c>
      <c r="F29" s="533">
        <v>22038</v>
      </c>
      <c r="G29" s="533">
        <v>132365</v>
      </c>
      <c r="H29" s="533">
        <v>94504</v>
      </c>
      <c r="I29" s="533">
        <v>2483586</v>
      </c>
      <c r="J29" s="533">
        <v>1896203</v>
      </c>
      <c r="K29" s="533">
        <v>407211</v>
      </c>
      <c r="L29" s="533">
        <v>180172</v>
      </c>
      <c r="M29" s="912">
        <v>3798880</v>
      </c>
      <c r="N29" s="527"/>
      <c r="O29" s="527"/>
      <c r="P29" s="527"/>
      <c r="Q29" s="527"/>
      <c r="R29" s="527"/>
      <c r="S29" s="527"/>
    </row>
    <row r="30" spans="1:19" ht="15.95" customHeight="1">
      <c r="A30" s="542">
        <v>1995</v>
      </c>
      <c r="B30" s="533">
        <v>1508882</v>
      </c>
      <c r="C30" s="533">
        <v>194532</v>
      </c>
      <c r="D30" s="533">
        <v>207139</v>
      </c>
      <c r="E30" s="533">
        <v>563644</v>
      </c>
      <c r="F30" s="533">
        <v>9572</v>
      </c>
      <c r="G30" s="533">
        <v>184386</v>
      </c>
      <c r="H30" s="533">
        <v>349609</v>
      </c>
      <c r="I30" s="533">
        <v>3856178</v>
      </c>
      <c r="J30" s="533">
        <v>2399719</v>
      </c>
      <c r="K30" s="533">
        <v>1410437</v>
      </c>
      <c r="L30" s="533">
        <v>46022</v>
      </c>
      <c r="M30" s="912">
        <v>5365060</v>
      </c>
      <c r="N30" s="527"/>
      <c r="O30" s="527"/>
      <c r="P30" s="527"/>
      <c r="Q30" s="527"/>
      <c r="R30" s="527"/>
      <c r="S30" s="527"/>
    </row>
    <row r="31" spans="1:19" ht="15.95" customHeight="1">
      <c r="A31" s="542">
        <v>1996</v>
      </c>
      <c r="B31" s="533">
        <v>1654069</v>
      </c>
      <c r="C31" s="533">
        <v>342701</v>
      </c>
      <c r="D31" s="533">
        <v>276877</v>
      </c>
      <c r="E31" s="533">
        <v>712329</v>
      </c>
      <c r="F31" s="533">
        <v>54545</v>
      </c>
      <c r="G31" s="533">
        <v>191780</v>
      </c>
      <c r="H31" s="533">
        <v>75837</v>
      </c>
      <c r="I31" s="533">
        <v>4262070</v>
      </c>
      <c r="J31" s="533">
        <v>3913336</v>
      </c>
      <c r="K31" s="533">
        <v>112076</v>
      </c>
      <c r="L31" s="533">
        <v>236658</v>
      </c>
      <c r="M31" s="912">
        <v>5916139</v>
      </c>
      <c r="N31" s="527"/>
      <c r="O31" s="527"/>
      <c r="P31" s="527"/>
      <c r="Q31" s="527"/>
      <c r="R31" s="527"/>
      <c r="S31" s="527"/>
    </row>
    <row r="32" spans="1:19" ht="15.95" customHeight="1">
      <c r="A32" s="542">
        <v>1997</v>
      </c>
      <c r="B32" s="533">
        <v>1677282</v>
      </c>
      <c r="C32" s="533">
        <v>349106</v>
      </c>
      <c r="D32" s="533">
        <v>376620</v>
      </c>
      <c r="E32" s="533">
        <v>780888</v>
      </c>
      <c r="F32" s="533">
        <v>41968</v>
      </c>
      <c r="G32" s="533">
        <v>106090</v>
      </c>
      <c r="H32" s="533">
        <v>22610</v>
      </c>
      <c r="I32" s="533">
        <v>4822117</v>
      </c>
      <c r="J32" s="533">
        <v>3573523</v>
      </c>
      <c r="K32" s="533">
        <v>853619</v>
      </c>
      <c r="L32" s="533">
        <v>394975</v>
      </c>
      <c r="M32" s="912">
        <v>6499399</v>
      </c>
      <c r="N32" s="527"/>
      <c r="O32" s="527"/>
      <c r="P32" s="527"/>
      <c r="Q32" s="527"/>
      <c r="R32" s="527"/>
      <c r="S32" s="527"/>
    </row>
    <row r="33" spans="1:19" ht="17.25" customHeight="1">
      <c r="A33" s="542">
        <v>1998</v>
      </c>
      <c r="B33" s="533">
        <v>1956214</v>
      </c>
      <c r="C33" s="533">
        <v>388133</v>
      </c>
      <c r="D33" s="533">
        <v>396745</v>
      </c>
      <c r="E33" s="533">
        <v>832866</v>
      </c>
      <c r="F33" s="533">
        <v>39765</v>
      </c>
      <c r="G33" s="533">
        <v>129484</v>
      </c>
      <c r="H33" s="533">
        <v>169221</v>
      </c>
      <c r="I33" s="533">
        <v>5218066</v>
      </c>
      <c r="J33" s="533">
        <v>3820198</v>
      </c>
      <c r="K33" s="533">
        <v>969756</v>
      </c>
      <c r="L33" s="533">
        <v>428112</v>
      </c>
      <c r="M33" s="912">
        <v>7174280</v>
      </c>
      <c r="N33" s="527"/>
      <c r="O33" s="527"/>
      <c r="P33" s="527"/>
      <c r="Q33" s="527"/>
      <c r="R33" s="527"/>
      <c r="S33" s="527"/>
    </row>
    <row r="34" spans="1:19" ht="17.25" customHeight="1">
      <c r="A34" s="542" t="s">
        <v>1039</v>
      </c>
      <c r="B34" s="533">
        <v>5923180</v>
      </c>
      <c r="C34" s="533">
        <v>890970</v>
      </c>
      <c r="D34" s="533">
        <v>1649040</v>
      </c>
      <c r="E34" s="533">
        <v>1824670</v>
      </c>
      <c r="F34" s="533">
        <v>93790</v>
      </c>
      <c r="G34" s="533">
        <v>1068930</v>
      </c>
      <c r="H34" s="533">
        <v>395780</v>
      </c>
      <c r="I34" s="533">
        <v>0</v>
      </c>
      <c r="J34" s="533">
        <v>0</v>
      </c>
      <c r="K34" s="533">
        <v>0</v>
      </c>
      <c r="L34" s="533">
        <v>0</v>
      </c>
      <c r="M34" s="912">
        <v>5923180</v>
      </c>
      <c r="N34" s="527"/>
      <c r="O34" s="527"/>
      <c r="P34" s="527"/>
      <c r="Q34" s="527"/>
      <c r="R34" s="527"/>
      <c r="S34" s="527"/>
    </row>
    <row r="35" spans="1:19" s="536" customFormat="1" ht="15.95" customHeight="1">
      <c r="A35" s="542">
        <v>2000</v>
      </c>
      <c r="B35" s="533">
        <v>5629520</v>
      </c>
      <c r="C35" s="534">
        <v>1107650</v>
      </c>
      <c r="D35" s="534">
        <v>806330</v>
      </c>
      <c r="E35" s="534">
        <v>1804240</v>
      </c>
      <c r="F35" s="534">
        <v>112360</v>
      </c>
      <c r="G35" s="534">
        <v>440830</v>
      </c>
      <c r="H35" s="534">
        <v>1358110</v>
      </c>
      <c r="I35" s="533">
        <v>0</v>
      </c>
      <c r="J35" s="533">
        <v>0</v>
      </c>
      <c r="K35" s="533">
        <v>0</v>
      </c>
      <c r="L35" s="533">
        <v>0</v>
      </c>
      <c r="M35" s="912">
        <v>5629520</v>
      </c>
      <c r="N35" s="527"/>
    </row>
    <row r="36" spans="1:19" s="536" customFormat="1" ht="15.95" customHeight="1">
      <c r="A36" s="542">
        <v>2001</v>
      </c>
      <c r="B36" s="533">
        <v>6110520</v>
      </c>
      <c r="C36" s="534">
        <v>1164660</v>
      </c>
      <c r="D36" s="534">
        <v>957820</v>
      </c>
      <c r="E36" s="534">
        <v>2315940</v>
      </c>
      <c r="F36" s="534">
        <v>132430</v>
      </c>
      <c r="G36" s="534">
        <v>790650</v>
      </c>
      <c r="H36" s="534">
        <v>749020</v>
      </c>
      <c r="I36" s="533">
        <v>0</v>
      </c>
      <c r="J36" s="533">
        <v>0</v>
      </c>
      <c r="K36" s="533">
        <v>0</v>
      </c>
      <c r="L36" s="533">
        <v>0</v>
      </c>
      <c r="M36" s="912">
        <v>6110520</v>
      </c>
      <c r="N36" s="527"/>
    </row>
    <row r="37" spans="1:19" s="536" customFormat="1" ht="15.95" customHeight="1">
      <c r="A37" s="542">
        <v>2002</v>
      </c>
      <c r="B37" s="533">
        <v>6856145</v>
      </c>
      <c r="C37" s="534">
        <v>1857870</v>
      </c>
      <c r="D37" s="534">
        <v>109284.99999999999</v>
      </c>
      <c r="E37" s="534">
        <v>2818650</v>
      </c>
      <c r="F37" s="534">
        <v>110800</v>
      </c>
      <c r="G37" s="534">
        <v>900880</v>
      </c>
      <c r="H37" s="534">
        <v>1058660</v>
      </c>
      <c r="I37" s="533">
        <v>0</v>
      </c>
      <c r="J37" s="533">
        <v>0</v>
      </c>
      <c r="K37" s="533">
        <v>0</v>
      </c>
      <c r="L37" s="533">
        <v>0</v>
      </c>
      <c r="M37" s="912">
        <v>6856145</v>
      </c>
      <c r="N37" s="527"/>
    </row>
    <row r="38" spans="1:19" s="536" customFormat="1" ht="15.95" customHeight="1">
      <c r="A38" s="542">
        <v>2003</v>
      </c>
      <c r="B38" s="533">
        <v>9415200</v>
      </c>
      <c r="C38" s="534">
        <v>1681740</v>
      </c>
      <c r="D38" s="534">
        <v>2266790</v>
      </c>
      <c r="E38" s="534">
        <v>3040170</v>
      </c>
      <c r="F38" s="534">
        <v>126760</v>
      </c>
      <c r="G38" s="534">
        <v>1240570</v>
      </c>
      <c r="H38" s="534">
        <v>1059170</v>
      </c>
      <c r="I38" s="533">
        <v>0</v>
      </c>
      <c r="J38" s="533">
        <v>0</v>
      </c>
      <c r="K38" s="533">
        <v>0</v>
      </c>
      <c r="L38" s="533">
        <v>0</v>
      </c>
      <c r="M38" s="912">
        <v>9415200</v>
      </c>
      <c r="N38" s="527"/>
    </row>
    <row r="39" spans="1:19" s="536" customFormat="1" ht="15.95" customHeight="1">
      <c r="A39" s="542">
        <v>2004</v>
      </c>
      <c r="B39" s="533">
        <v>12084040</v>
      </c>
      <c r="C39" s="534">
        <v>2724430</v>
      </c>
      <c r="D39" s="534">
        <v>2852920</v>
      </c>
      <c r="E39" s="534">
        <v>3476240</v>
      </c>
      <c r="F39" s="534">
        <v>189460</v>
      </c>
      <c r="G39" s="534">
        <v>1361420</v>
      </c>
      <c r="H39" s="534">
        <v>1479570</v>
      </c>
      <c r="I39" s="533">
        <v>0</v>
      </c>
      <c r="J39" s="533">
        <v>0</v>
      </c>
      <c r="K39" s="533">
        <v>0</v>
      </c>
      <c r="L39" s="533">
        <v>0</v>
      </c>
      <c r="M39" s="912">
        <v>12084040</v>
      </c>
      <c r="N39" s="527"/>
    </row>
    <row r="40" spans="1:19" s="536" customFormat="1" ht="15.95" customHeight="1">
      <c r="A40" s="542">
        <v>2005</v>
      </c>
      <c r="B40" s="533">
        <v>12402400</v>
      </c>
      <c r="C40" s="533">
        <v>2766710</v>
      </c>
      <c r="D40" s="533">
        <v>3138160</v>
      </c>
      <c r="E40" s="533">
        <v>3733390</v>
      </c>
      <c r="F40" s="533">
        <v>153560</v>
      </c>
      <c r="G40" s="533">
        <v>1266220</v>
      </c>
      <c r="H40" s="533">
        <v>1344360</v>
      </c>
      <c r="I40" s="533">
        <v>0</v>
      </c>
      <c r="J40" s="533">
        <v>0</v>
      </c>
      <c r="K40" s="533">
        <v>0</v>
      </c>
      <c r="L40" s="533">
        <v>0</v>
      </c>
      <c r="M40" s="912">
        <v>12402400</v>
      </c>
      <c r="N40" s="527"/>
    </row>
    <row r="41" spans="1:19" ht="20.100000000000001" customHeight="1">
      <c r="A41" s="542">
        <v>2006</v>
      </c>
      <c r="B41" s="533">
        <v>76276110</v>
      </c>
      <c r="C41" s="533">
        <v>6662980</v>
      </c>
      <c r="D41" s="533">
        <v>15239750</v>
      </c>
      <c r="E41" s="533">
        <v>20734980</v>
      </c>
      <c r="F41" s="533">
        <v>912730</v>
      </c>
      <c r="G41" s="533">
        <v>10493410</v>
      </c>
      <c r="H41" s="533">
        <v>22232260</v>
      </c>
      <c r="I41" s="533">
        <v>0</v>
      </c>
      <c r="J41" s="533">
        <v>0</v>
      </c>
      <c r="K41" s="533">
        <v>0</v>
      </c>
      <c r="L41" s="533">
        <v>0</v>
      </c>
      <c r="M41" s="912">
        <v>76276110</v>
      </c>
      <c r="N41" s="527"/>
      <c r="O41" s="527"/>
      <c r="P41" s="527"/>
      <c r="Q41" s="527"/>
      <c r="R41" s="527"/>
      <c r="S41" s="527"/>
    </row>
    <row r="42" spans="1:19" ht="20.100000000000001" customHeight="1">
      <c r="A42" s="518">
        <v>2007</v>
      </c>
      <c r="B42" s="912">
        <v>15843976</v>
      </c>
      <c r="C42" s="533">
        <v>1793390</v>
      </c>
      <c r="D42" s="533">
        <v>3829306</v>
      </c>
      <c r="E42" s="533">
        <v>6196120</v>
      </c>
      <c r="F42" s="533">
        <v>207540</v>
      </c>
      <c r="G42" s="533">
        <v>1904230</v>
      </c>
      <c r="H42" s="533">
        <v>1913390</v>
      </c>
      <c r="I42" s="533">
        <v>0</v>
      </c>
      <c r="J42" s="533">
        <v>0</v>
      </c>
      <c r="K42" s="533">
        <v>0</v>
      </c>
      <c r="L42" s="533">
        <v>0</v>
      </c>
      <c r="M42" s="912">
        <v>15843976</v>
      </c>
      <c r="N42" s="527"/>
      <c r="O42" s="527"/>
      <c r="P42" s="527"/>
      <c r="Q42" s="527"/>
      <c r="R42" s="527"/>
      <c r="S42" s="527"/>
    </row>
    <row r="43" spans="1:19" ht="20.100000000000001" customHeight="1">
      <c r="A43" s="518">
        <v>2008</v>
      </c>
      <c r="B43" s="912">
        <v>25629870</v>
      </c>
      <c r="C43" s="533">
        <v>6076600</v>
      </c>
      <c r="D43" s="533">
        <v>4467500</v>
      </c>
      <c r="E43" s="533">
        <v>9935500</v>
      </c>
      <c r="F43" s="533">
        <v>319200</v>
      </c>
      <c r="G43" s="533">
        <v>3185000</v>
      </c>
      <c r="H43" s="533">
        <v>1646070</v>
      </c>
      <c r="I43" s="533">
        <v>0</v>
      </c>
      <c r="J43" s="533">
        <v>0</v>
      </c>
      <c r="K43" s="533">
        <v>0</v>
      </c>
      <c r="L43" s="981">
        <v>0</v>
      </c>
      <c r="M43" s="533">
        <v>25629870</v>
      </c>
      <c r="N43" s="527"/>
      <c r="O43" s="527"/>
      <c r="P43" s="527"/>
      <c r="Q43" s="527"/>
      <c r="R43" s="527"/>
      <c r="S43" s="527"/>
    </row>
    <row r="44" spans="1:19" ht="20.100000000000001" customHeight="1">
      <c r="A44" s="511" t="s">
        <v>1040</v>
      </c>
      <c r="B44" s="912">
        <v>26270616.75</v>
      </c>
      <c r="C44" s="533">
        <v>6228514.9999999991</v>
      </c>
      <c r="D44" s="533">
        <v>4579187.5</v>
      </c>
      <c r="E44" s="533">
        <v>10183887.5</v>
      </c>
      <c r="F44" s="533">
        <v>327180</v>
      </c>
      <c r="G44" s="533">
        <v>3264624.9999999995</v>
      </c>
      <c r="H44" s="533">
        <v>1687221.7499999998</v>
      </c>
      <c r="I44" s="533">
        <v>0</v>
      </c>
      <c r="J44" s="533">
        <v>0</v>
      </c>
      <c r="K44" s="533">
        <v>0</v>
      </c>
      <c r="L44" s="533">
        <v>0</v>
      </c>
      <c r="M44" s="912">
        <v>26270616.75</v>
      </c>
      <c r="N44" s="527"/>
      <c r="O44" s="527"/>
      <c r="P44" s="527"/>
      <c r="Q44" s="527"/>
      <c r="R44" s="527"/>
      <c r="S44" s="527"/>
    </row>
    <row r="45" spans="1:19" ht="16.5" thickBot="1">
      <c r="A45" s="512" t="s">
        <v>1041</v>
      </c>
      <c r="B45" s="1060">
        <f>B44*1.022</f>
        <v>26848570.318500001</v>
      </c>
      <c r="C45" s="1061">
        <v>6365542.3299999991</v>
      </c>
      <c r="D45" s="1061">
        <v>4679929.625</v>
      </c>
      <c r="E45" s="1061">
        <v>10407933.025</v>
      </c>
      <c r="F45" s="1061">
        <v>334377.96000000002</v>
      </c>
      <c r="G45" s="1061">
        <v>3336446.7499999995</v>
      </c>
      <c r="H45" s="1061">
        <v>1724340.6284999999</v>
      </c>
      <c r="I45" s="1061">
        <v>0</v>
      </c>
      <c r="J45" s="1061">
        <v>0</v>
      </c>
      <c r="K45" s="1061">
        <v>0</v>
      </c>
      <c r="L45" s="1062">
        <v>0</v>
      </c>
      <c r="M45" s="1061">
        <v>26848570.318499997</v>
      </c>
      <c r="N45" s="527"/>
      <c r="O45" s="527"/>
      <c r="P45" s="527"/>
      <c r="Q45" s="527"/>
      <c r="R45" s="527"/>
      <c r="S45" s="527"/>
    </row>
    <row r="46" spans="1:19">
      <c r="A46" s="898" t="s">
        <v>1094</v>
      </c>
      <c r="B46" s="902"/>
      <c r="C46" s="899"/>
      <c r="D46" s="899"/>
      <c r="E46" s="899"/>
      <c r="F46" s="899"/>
      <c r="G46" s="899"/>
      <c r="H46" s="899"/>
      <c r="I46" s="902"/>
      <c r="J46" s="902"/>
      <c r="K46" s="902"/>
      <c r="L46" s="902"/>
      <c r="M46" s="902"/>
      <c r="N46" s="536"/>
      <c r="O46" s="527"/>
      <c r="P46" s="527"/>
      <c r="Q46" s="527"/>
      <c r="R46" s="527"/>
      <c r="S46" s="527"/>
    </row>
    <row r="47" spans="1:19">
      <c r="A47" s="900" t="s">
        <v>873</v>
      </c>
      <c r="B47" s="900"/>
      <c r="C47" s="900"/>
      <c r="D47" s="900"/>
      <c r="E47" s="900"/>
      <c r="F47" s="536"/>
      <c r="G47" s="536"/>
      <c r="H47" s="536"/>
      <c r="I47" s="536"/>
      <c r="J47" s="536"/>
      <c r="K47" s="536"/>
      <c r="L47" s="536"/>
      <c r="M47" s="536"/>
      <c r="N47" s="536"/>
      <c r="O47" s="527"/>
      <c r="P47" s="527"/>
      <c r="Q47" s="527"/>
      <c r="R47" s="527"/>
      <c r="S47" s="527"/>
    </row>
    <row r="48" spans="1:19" ht="15">
      <c r="A48" s="900" t="s">
        <v>1087</v>
      </c>
      <c r="B48" s="903"/>
      <c r="C48" s="904"/>
      <c r="D48" s="904"/>
      <c r="E48" s="904"/>
      <c r="F48" s="904"/>
      <c r="G48" s="904"/>
      <c r="H48" s="904"/>
      <c r="I48" s="903"/>
      <c r="J48" s="903"/>
      <c r="K48" s="903"/>
      <c r="L48" s="903"/>
      <c r="M48" s="903"/>
      <c r="N48" s="536"/>
      <c r="O48" s="527"/>
      <c r="P48" s="527"/>
      <c r="Q48" s="527"/>
      <c r="R48" s="527"/>
      <c r="S48" s="527"/>
    </row>
    <row r="49" spans="1:19" ht="15">
      <c r="A49" s="900" t="s">
        <v>1095</v>
      </c>
      <c r="B49" s="536"/>
      <c r="C49" s="536"/>
      <c r="D49" s="536"/>
      <c r="E49" s="536"/>
      <c r="F49" s="536"/>
      <c r="G49" s="536"/>
      <c r="H49" s="536"/>
      <c r="I49" s="536"/>
      <c r="J49" s="536"/>
      <c r="K49" s="536"/>
      <c r="L49" s="536"/>
      <c r="M49" s="536"/>
      <c r="N49" s="536"/>
      <c r="O49" s="527"/>
      <c r="P49" s="527"/>
      <c r="Q49" s="527"/>
      <c r="R49" s="527"/>
      <c r="S49" s="527"/>
    </row>
    <row r="50" spans="1:19" ht="15">
      <c r="A50" s="900" t="s">
        <v>1082</v>
      </c>
      <c r="B50" s="901"/>
      <c r="C50" s="536"/>
      <c r="D50" s="536"/>
      <c r="E50" s="536"/>
      <c r="F50" s="536"/>
      <c r="G50" s="536"/>
      <c r="H50" s="536"/>
      <c r="I50" s="536"/>
      <c r="J50" s="536"/>
      <c r="K50" s="536"/>
      <c r="L50" s="536"/>
      <c r="M50" s="536"/>
      <c r="N50" s="536"/>
      <c r="O50" s="527"/>
      <c r="P50" s="527"/>
      <c r="Q50" s="527"/>
      <c r="R50" s="527"/>
      <c r="S50" s="527"/>
    </row>
    <row r="51" spans="1:19" ht="15">
      <c r="A51" s="887" t="s">
        <v>1083</v>
      </c>
      <c r="B51" s="536"/>
      <c r="C51" s="900"/>
      <c r="D51" s="900"/>
      <c r="E51" s="900"/>
      <c r="F51" s="536"/>
      <c r="G51" s="536"/>
      <c r="H51" s="536"/>
      <c r="I51" s="536"/>
      <c r="J51" s="536"/>
      <c r="K51" s="536"/>
      <c r="L51" s="536"/>
      <c r="M51" s="536"/>
      <c r="N51" s="536"/>
      <c r="O51" s="527"/>
      <c r="P51" s="527"/>
      <c r="Q51" s="527"/>
      <c r="R51" s="527"/>
      <c r="S51" s="527"/>
    </row>
    <row r="52" spans="1:19">
      <c r="A52" s="529"/>
      <c r="B52" s="530"/>
      <c r="C52" s="530"/>
      <c r="D52" s="530"/>
      <c r="E52" s="530"/>
      <c r="F52" s="527"/>
      <c r="G52" s="527"/>
      <c r="H52" s="527"/>
      <c r="I52" s="527"/>
      <c r="J52" s="527"/>
      <c r="K52" s="527"/>
      <c r="L52" s="527"/>
      <c r="M52" s="527"/>
      <c r="N52" s="527"/>
      <c r="O52" s="527"/>
      <c r="P52" s="527"/>
      <c r="Q52" s="527"/>
      <c r="R52" s="527"/>
      <c r="S52" s="527"/>
    </row>
    <row r="53" spans="1:19">
      <c r="A53" s="529"/>
      <c r="B53" s="530"/>
      <c r="C53" s="530"/>
      <c r="D53" s="530"/>
      <c r="E53" s="530"/>
      <c r="F53" s="527"/>
      <c r="G53" s="527"/>
      <c r="H53" s="527"/>
      <c r="I53" s="527"/>
      <c r="J53" s="527"/>
      <c r="K53" s="527"/>
      <c r="L53" s="527"/>
      <c r="M53" s="527"/>
      <c r="N53" s="527"/>
      <c r="O53" s="527"/>
      <c r="P53" s="527"/>
      <c r="Q53" s="527"/>
      <c r="R53" s="527"/>
      <c r="S53" s="527"/>
    </row>
    <row r="54" spans="1:19">
      <c r="A54" s="529"/>
      <c r="B54" s="530"/>
      <c r="C54" s="530"/>
      <c r="D54" s="530"/>
      <c r="E54" s="530"/>
      <c r="F54" s="527"/>
      <c r="G54" s="527"/>
      <c r="H54" s="527"/>
      <c r="I54" s="527"/>
      <c r="J54" s="527"/>
      <c r="K54" s="527"/>
      <c r="L54" s="527"/>
      <c r="M54" s="527"/>
      <c r="N54" s="527"/>
      <c r="O54" s="527"/>
      <c r="P54" s="527"/>
      <c r="Q54" s="527"/>
      <c r="R54" s="527"/>
      <c r="S54" s="527"/>
    </row>
    <row r="55" spans="1:19">
      <c r="A55" s="529"/>
      <c r="B55" s="530"/>
      <c r="C55" s="530"/>
      <c r="D55" s="530"/>
      <c r="E55" s="530"/>
      <c r="F55" s="527"/>
      <c r="G55" s="527"/>
      <c r="H55" s="527"/>
      <c r="I55" s="527"/>
      <c r="J55" s="527"/>
      <c r="K55" s="527"/>
      <c r="L55" s="527"/>
      <c r="M55" s="527"/>
      <c r="N55" s="527"/>
      <c r="O55" s="527"/>
      <c r="P55" s="527"/>
      <c r="Q55" s="527"/>
      <c r="R55" s="527"/>
      <c r="S55" s="527"/>
    </row>
    <row r="56" spans="1:19">
      <c r="A56" s="531"/>
      <c r="B56" s="527"/>
      <c r="C56" s="527"/>
      <c r="D56" s="527"/>
      <c r="E56" s="527"/>
      <c r="F56" s="527"/>
      <c r="G56" s="527"/>
      <c r="H56" s="527"/>
      <c r="I56" s="527"/>
      <c r="J56" s="527"/>
      <c r="K56" s="527"/>
      <c r="L56" s="527"/>
      <c r="M56" s="527"/>
      <c r="N56" s="527"/>
      <c r="O56" s="527"/>
      <c r="P56" s="527"/>
      <c r="Q56" s="527"/>
      <c r="R56" s="527"/>
      <c r="S56" s="527"/>
    </row>
    <row r="57" spans="1:19">
      <c r="A57" s="531"/>
      <c r="B57" s="527"/>
      <c r="C57" s="527"/>
      <c r="D57" s="527"/>
      <c r="E57" s="527"/>
      <c r="F57" s="527"/>
      <c r="G57" s="527"/>
      <c r="H57" s="527"/>
      <c r="I57" s="527"/>
      <c r="J57" s="527"/>
      <c r="K57" s="527"/>
      <c r="L57" s="527"/>
      <c r="M57" s="527"/>
      <c r="N57" s="527"/>
      <c r="O57" s="527"/>
      <c r="P57" s="527"/>
      <c r="Q57" s="527"/>
      <c r="R57" s="527"/>
      <c r="S57" s="527"/>
    </row>
    <row r="58" spans="1:19">
      <c r="A58" s="531"/>
      <c r="B58" s="527"/>
      <c r="C58" s="527"/>
      <c r="D58" s="527"/>
      <c r="E58" s="527"/>
      <c r="F58" s="527"/>
      <c r="G58" s="527"/>
      <c r="H58" s="527"/>
      <c r="I58" s="527"/>
      <c r="J58" s="527"/>
      <c r="K58" s="527"/>
      <c r="L58" s="527"/>
      <c r="M58" s="527"/>
      <c r="N58" s="527"/>
      <c r="O58" s="527"/>
      <c r="P58" s="527"/>
      <c r="Q58" s="527"/>
      <c r="R58" s="527"/>
      <c r="S58" s="527"/>
    </row>
    <row r="59" spans="1:19">
      <c r="A59" s="531"/>
      <c r="B59" s="527"/>
      <c r="C59" s="527"/>
      <c r="D59" s="527"/>
      <c r="E59" s="527"/>
      <c r="F59" s="527"/>
      <c r="G59" s="527"/>
      <c r="H59" s="527"/>
      <c r="I59" s="527"/>
      <c r="J59" s="527"/>
      <c r="K59" s="527"/>
      <c r="L59" s="527"/>
      <c r="M59" s="527"/>
      <c r="N59" s="527"/>
      <c r="O59" s="527"/>
      <c r="P59" s="527"/>
      <c r="Q59" s="527"/>
      <c r="R59" s="527"/>
      <c r="S59" s="527"/>
    </row>
    <row r="60" spans="1:19">
      <c r="A60" s="531"/>
      <c r="B60" s="527"/>
      <c r="C60" s="527"/>
      <c r="D60" s="527"/>
      <c r="E60" s="527"/>
      <c r="F60" s="527"/>
      <c r="G60" s="527"/>
      <c r="H60" s="527"/>
      <c r="I60" s="527"/>
      <c r="J60" s="527"/>
      <c r="K60" s="527"/>
      <c r="L60" s="527"/>
      <c r="M60" s="527"/>
      <c r="N60" s="527"/>
      <c r="O60" s="527"/>
      <c r="P60" s="527"/>
      <c r="Q60" s="527"/>
      <c r="R60" s="527"/>
      <c r="S60" s="527"/>
    </row>
    <row r="61" spans="1:19">
      <c r="A61" s="531"/>
      <c r="B61" s="527"/>
      <c r="C61" s="527"/>
      <c r="D61" s="527"/>
      <c r="E61" s="527"/>
      <c r="F61" s="527"/>
      <c r="G61" s="527"/>
      <c r="H61" s="527"/>
      <c r="I61" s="527"/>
      <c r="J61" s="527"/>
      <c r="K61" s="527"/>
      <c r="L61" s="527"/>
      <c r="M61" s="527"/>
      <c r="N61" s="527"/>
      <c r="O61" s="527"/>
      <c r="P61" s="527"/>
      <c r="Q61" s="527"/>
      <c r="R61" s="527"/>
      <c r="S61" s="527"/>
    </row>
    <row r="62" spans="1:19">
      <c r="A62" s="531"/>
      <c r="B62" s="527"/>
      <c r="C62" s="527"/>
      <c r="D62" s="527"/>
      <c r="E62" s="527"/>
      <c r="F62" s="527"/>
      <c r="G62" s="527"/>
      <c r="H62" s="527"/>
      <c r="I62" s="527"/>
      <c r="J62" s="527"/>
      <c r="K62" s="527"/>
      <c r="L62" s="527"/>
      <c r="M62" s="527"/>
      <c r="N62" s="527"/>
      <c r="O62" s="527"/>
      <c r="P62" s="527"/>
      <c r="Q62" s="527"/>
      <c r="R62" s="527"/>
      <c r="S62" s="527"/>
    </row>
    <row r="63" spans="1:19">
      <c r="A63" s="531"/>
      <c r="B63" s="527"/>
      <c r="C63" s="527"/>
      <c r="D63" s="527"/>
      <c r="E63" s="527"/>
      <c r="F63" s="527"/>
      <c r="G63" s="527"/>
      <c r="H63" s="527"/>
      <c r="I63" s="527"/>
      <c r="J63" s="527"/>
      <c r="K63" s="527"/>
      <c r="L63" s="527"/>
      <c r="M63" s="527"/>
      <c r="N63" s="527"/>
      <c r="O63" s="527"/>
      <c r="P63" s="527"/>
      <c r="Q63" s="527"/>
      <c r="R63" s="527"/>
      <c r="S63" s="527"/>
    </row>
    <row r="64" spans="1:19">
      <c r="A64" s="531"/>
      <c r="B64" s="527"/>
      <c r="C64" s="527"/>
      <c r="D64" s="527"/>
      <c r="E64" s="527"/>
      <c r="F64" s="527"/>
      <c r="G64" s="527"/>
      <c r="H64" s="527"/>
      <c r="I64" s="527"/>
      <c r="J64" s="527"/>
      <c r="K64" s="527"/>
      <c r="L64" s="527"/>
      <c r="M64" s="527"/>
      <c r="N64" s="527"/>
      <c r="O64" s="527"/>
      <c r="P64" s="527"/>
      <c r="Q64" s="527"/>
      <c r="R64" s="527"/>
      <c r="S64" s="527"/>
    </row>
    <row r="65" spans="1:19">
      <c r="A65" s="531"/>
      <c r="B65" s="527"/>
      <c r="C65" s="527"/>
      <c r="D65" s="527"/>
      <c r="E65" s="527"/>
      <c r="F65" s="527"/>
      <c r="G65" s="527"/>
      <c r="H65" s="527"/>
      <c r="I65" s="527"/>
      <c r="J65" s="527"/>
      <c r="K65" s="527"/>
      <c r="L65" s="527"/>
      <c r="M65" s="527"/>
      <c r="N65" s="527"/>
      <c r="O65" s="527"/>
      <c r="P65" s="527"/>
      <c r="Q65" s="527"/>
      <c r="R65" s="527"/>
      <c r="S65" s="527"/>
    </row>
    <row r="66" spans="1:19">
      <c r="A66" s="531"/>
      <c r="B66" s="527"/>
      <c r="C66" s="527"/>
      <c r="D66" s="527"/>
      <c r="E66" s="527"/>
      <c r="F66" s="527"/>
      <c r="G66" s="527"/>
      <c r="H66" s="527"/>
      <c r="I66" s="527"/>
      <c r="J66" s="527"/>
      <c r="K66" s="527"/>
      <c r="L66" s="527"/>
      <c r="M66" s="527"/>
      <c r="N66" s="527"/>
      <c r="O66" s="527"/>
      <c r="P66" s="527"/>
      <c r="Q66" s="527"/>
      <c r="R66" s="527"/>
      <c r="S66" s="527"/>
    </row>
    <row r="67" spans="1:19">
      <c r="A67" s="531"/>
      <c r="B67" s="527"/>
      <c r="C67" s="527"/>
      <c r="D67" s="527"/>
      <c r="E67" s="527"/>
      <c r="F67" s="527"/>
      <c r="G67" s="527"/>
      <c r="H67" s="527"/>
      <c r="I67" s="527"/>
      <c r="J67" s="527"/>
      <c r="K67" s="527"/>
      <c r="L67" s="527"/>
      <c r="M67" s="527"/>
      <c r="N67" s="527"/>
      <c r="O67" s="527"/>
      <c r="P67" s="527"/>
      <c r="Q67" s="527"/>
      <c r="R67" s="527"/>
      <c r="S67" s="527"/>
    </row>
    <row r="68" spans="1:19">
      <c r="A68" s="531"/>
      <c r="B68" s="527"/>
      <c r="C68" s="527"/>
      <c r="D68" s="527"/>
      <c r="E68" s="527"/>
      <c r="F68" s="527"/>
      <c r="G68" s="527"/>
      <c r="H68" s="527"/>
      <c r="I68" s="527"/>
      <c r="J68" s="527"/>
      <c r="K68" s="527"/>
      <c r="L68" s="527"/>
      <c r="M68" s="527"/>
      <c r="N68" s="527"/>
      <c r="O68" s="527"/>
      <c r="P68" s="527"/>
      <c r="Q68" s="527"/>
      <c r="R68" s="527"/>
      <c r="S68" s="527"/>
    </row>
    <row r="69" spans="1:19">
      <c r="A69" s="531"/>
      <c r="B69" s="527"/>
      <c r="C69" s="527"/>
      <c r="D69" s="527"/>
      <c r="E69" s="527"/>
      <c r="F69" s="527"/>
      <c r="G69" s="527"/>
      <c r="H69" s="527"/>
      <c r="I69" s="527"/>
      <c r="J69" s="527"/>
      <c r="K69" s="527"/>
      <c r="L69" s="527"/>
      <c r="M69" s="527"/>
      <c r="N69" s="527"/>
      <c r="O69" s="527"/>
      <c r="P69" s="527"/>
      <c r="Q69" s="527"/>
      <c r="R69" s="527"/>
      <c r="S69" s="527"/>
    </row>
    <row r="70" spans="1:19">
      <c r="A70" s="531"/>
      <c r="B70" s="527"/>
      <c r="C70" s="527"/>
      <c r="D70" s="527"/>
      <c r="E70" s="527"/>
      <c r="F70" s="527"/>
      <c r="G70" s="527"/>
      <c r="H70" s="527"/>
      <c r="I70" s="527"/>
      <c r="J70" s="527"/>
      <c r="K70" s="527"/>
      <c r="L70" s="527"/>
      <c r="M70" s="527"/>
      <c r="N70" s="527"/>
      <c r="O70" s="527"/>
      <c r="P70" s="527"/>
      <c r="Q70" s="527"/>
      <c r="R70" s="527"/>
      <c r="S70" s="527"/>
    </row>
    <row r="71" spans="1:19">
      <c r="A71" s="531"/>
      <c r="B71" s="527"/>
      <c r="C71" s="527"/>
      <c r="D71" s="527"/>
      <c r="E71" s="527"/>
      <c r="F71" s="527"/>
      <c r="G71" s="527"/>
      <c r="H71" s="527"/>
      <c r="I71" s="527"/>
      <c r="J71" s="527"/>
      <c r="K71" s="527"/>
      <c r="L71" s="527"/>
      <c r="M71" s="527"/>
      <c r="N71" s="527"/>
      <c r="O71" s="527"/>
      <c r="P71" s="527"/>
      <c r="Q71" s="527"/>
      <c r="R71" s="527"/>
      <c r="S71" s="527"/>
    </row>
    <row r="72" spans="1:19">
      <c r="A72" s="531"/>
      <c r="B72" s="527"/>
      <c r="C72" s="527"/>
      <c r="D72" s="527"/>
      <c r="E72" s="527"/>
      <c r="F72" s="527"/>
      <c r="G72" s="527"/>
      <c r="H72" s="527"/>
      <c r="I72" s="527"/>
      <c r="J72" s="527"/>
      <c r="K72" s="527"/>
      <c r="L72" s="527"/>
      <c r="M72" s="527"/>
      <c r="N72" s="527"/>
      <c r="O72" s="527"/>
      <c r="P72" s="527"/>
      <c r="Q72" s="527"/>
      <c r="R72" s="527"/>
      <c r="S72" s="527"/>
    </row>
    <row r="73" spans="1:19">
      <c r="A73" s="531"/>
      <c r="B73" s="527"/>
      <c r="C73" s="527"/>
      <c r="D73" s="527"/>
      <c r="E73" s="527"/>
      <c r="F73" s="527"/>
      <c r="G73" s="527"/>
      <c r="H73" s="527"/>
      <c r="I73" s="527"/>
      <c r="J73" s="527"/>
      <c r="K73" s="527"/>
      <c r="L73" s="527"/>
      <c r="M73" s="527"/>
      <c r="N73" s="527"/>
      <c r="O73" s="527"/>
      <c r="P73" s="527"/>
      <c r="Q73" s="527"/>
      <c r="R73" s="527"/>
      <c r="S73" s="527"/>
    </row>
    <row r="74" spans="1:19">
      <c r="A74" s="531"/>
      <c r="B74" s="527"/>
      <c r="C74" s="527"/>
      <c r="D74" s="527"/>
      <c r="E74" s="527"/>
      <c r="F74" s="527"/>
      <c r="G74" s="527"/>
      <c r="H74" s="527"/>
      <c r="I74" s="527"/>
      <c r="J74" s="527"/>
      <c r="K74" s="527"/>
      <c r="L74" s="527"/>
      <c r="M74" s="527"/>
      <c r="N74" s="527"/>
      <c r="O74" s="527"/>
      <c r="P74" s="527"/>
      <c r="Q74" s="527"/>
      <c r="R74" s="527"/>
      <c r="S74" s="527"/>
    </row>
    <row r="75" spans="1:19">
      <c r="A75" s="531"/>
      <c r="B75" s="527"/>
      <c r="C75" s="527"/>
      <c r="D75" s="527"/>
      <c r="E75" s="527"/>
      <c r="F75" s="527"/>
      <c r="G75" s="527"/>
      <c r="H75" s="527"/>
      <c r="I75" s="527"/>
      <c r="J75" s="527"/>
      <c r="K75" s="527"/>
      <c r="L75" s="527"/>
      <c r="M75" s="527"/>
      <c r="N75" s="527"/>
      <c r="O75" s="527"/>
      <c r="P75" s="527"/>
      <c r="Q75" s="527"/>
      <c r="R75" s="527"/>
      <c r="S75" s="527"/>
    </row>
    <row r="76" spans="1:19">
      <c r="A76" s="531"/>
      <c r="B76" s="527"/>
      <c r="C76" s="527"/>
      <c r="D76" s="527"/>
      <c r="E76" s="527"/>
      <c r="F76" s="527"/>
      <c r="G76" s="527"/>
      <c r="H76" s="527"/>
      <c r="I76" s="527"/>
      <c r="J76" s="527"/>
      <c r="K76" s="527"/>
      <c r="L76" s="527"/>
      <c r="M76" s="527"/>
      <c r="N76" s="527"/>
      <c r="O76" s="527"/>
      <c r="P76" s="527"/>
      <c r="Q76" s="527"/>
      <c r="R76" s="527"/>
      <c r="S76" s="527"/>
    </row>
    <row r="77" spans="1:19">
      <c r="A77" s="531"/>
      <c r="B77" s="527"/>
      <c r="C77" s="527"/>
      <c r="D77" s="527"/>
      <c r="E77" s="527"/>
      <c r="F77" s="527"/>
      <c r="G77" s="527"/>
      <c r="H77" s="527"/>
      <c r="I77" s="527"/>
      <c r="J77" s="527"/>
      <c r="K77" s="527"/>
      <c r="L77" s="527"/>
      <c r="M77" s="527"/>
      <c r="N77" s="527"/>
      <c r="O77" s="527"/>
      <c r="P77" s="527"/>
      <c r="Q77" s="527"/>
      <c r="R77" s="527"/>
      <c r="S77" s="527"/>
    </row>
    <row r="78" spans="1:19">
      <c r="A78" s="531"/>
      <c r="B78" s="527"/>
      <c r="C78" s="527"/>
      <c r="D78" s="527"/>
      <c r="E78" s="527"/>
      <c r="F78" s="527"/>
      <c r="G78" s="527"/>
      <c r="H78" s="527"/>
      <c r="I78" s="527"/>
      <c r="J78" s="527"/>
      <c r="K78" s="527"/>
      <c r="L78" s="527"/>
      <c r="M78" s="527"/>
      <c r="N78" s="527"/>
      <c r="O78" s="527"/>
      <c r="P78" s="527"/>
      <c r="Q78" s="527"/>
      <c r="R78" s="527"/>
      <c r="S78" s="527"/>
    </row>
    <row r="79" spans="1:19">
      <c r="A79" s="531"/>
      <c r="B79" s="527"/>
      <c r="C79" s="527"/>
      <c r="D79" s="527"/>
      <c r="E79" s="527"/>
      <c r="F79" s="527"/>
      <c r="G79" s="527"/>
      <c r="H79" s="527"/>
      <c r="I79" s="527"/>
      <c r="J79" s="527"/>
      <c r="K79" s="527"/>
      <c r="L79" s="527"/>
      <c r="M79" s="527"/>
      <c r="N79" s="527"/>
      <c r="O79" s="527"/>
      <c r="P79" s="527"/>
      <c r="Q79" s="527"/>
      <c r="R79" s="527"/>
      <c r="S79" s="527"/>
    </row>
    <row r="80" spans="1:19">
      <c r="A80" s="531"/>
      <c r="B80" s="527"/>
      <c r="C80" s="527"/>
      <c r="D80" s="527"/>
      <c r="E80" s="527"/>
      <c r="F80" s="527"/>
      <c r="G80" s="527"/>
      <c r="H80" s="527"/>
      <c r="I80" s="527"/>
      <c r="J80" s="527"/>
      <c r="K80" s="527"/>
      <c r="L80" s="527"/>
      <c r="M80" s="527"/>
      <c r="N80" s="527"/>
      <c r="O80" s="527"/>
      <c r="P80" s="527"/>
      <c r="Q80" s="527"/>
      <c r="R80" s="527"/>
      <c r="S80" s="527"/>
    </row>
    <row r="81" spans="1:19">
      <c r="A81" s="531"/>
      <c r="B81" s="527"/>
      <c r="C81" s="527"/>
      <c r="D81" s="527"/>
      <c r="E81" s="527"/>
      <c r="F81" s="527"/>
      <c r="G81" s="527"/>
      <c r="H81" s="527"/>
      <c r="I81" s="527"/>
      <c r="J81" s="527"/>
      <c r="K81" s="527"/>
      <c r="L81" s="527"/>
      <c r="M81" s="527"/>
      <c r="N81" s="527"/>
      <c r="O81" s="527"/>
      <c r="P81" s="527"/>
      <c r="Q81" s="527"/>
      <c r="R81" s="527"/>
      <c r="S81" s="527"/>
    </row>
    <row r="82" spans="1:19">
      <c r="A82" s="531"/>
      <c r="B82" s="527"/>
      <c r="C82" s="527"/>
      <c r="D82" s="527"/>
      <c r="E82" s="527"/>
      <c r="F82" s="527"/>
      <c r="G82" s="527"/>
      <c r="H82" s="527"/>
      <c r="I82" s="527"/>
      <c r="J82" s="527"/>
      <c r="K82" s="527"/>
      <c r="L82" s="527"/>
      <c r="M82" s="527"/>
      <c r="N82" s="527"/>
      <c r="O82" s="527"/>
      <c r="P82" s="527"/>
      <c r="Q82" s="527"/>
      <c r="R82" s="527"/>
      <c r="S82" s="527"/>
    </row>
    <row r="83" spans="1:19">
      <c r="A83" s="531"/>
      <c r="B83" s="527"/>
      <c r="C83" s="527"/>
      <c r="D83" s="527"/>
      <c r="E83" s="527"/>
      <c r="F83" s="527"/>
      <c r="G83" s="527"/>
      <c r="H83" s="527"/>
      <c r="I83" s="527"/>
      <c r="J83" s="527"/>
      <c r="K83" s="527"/>
      <c r="L83" s="527"/>
      <c r="M83" s="527"/>
      <c r="N83" s="527"/>
      <c r="O83" s="527"/>
      <c r="P83" s="527"/>
      <c r="Q83" s="527"/>
      <c r="R83" s="527"/>
      <c r="S83" s="527"/>
    </row>
    <row r="84" spans="1:19">
      <c r="A84" s="531"/>
      <c r="B84" s="527"/>
      <c r="C84" s="527"/>
      <c r="D84" s="527"/>
      <c r="E84" s="527"/>
      <c r="F84" s="527"/>
      <c r="G84" s="527"/>
      <c r="H84" s="527"/>
      <c r="I84" s="527"/>
      <c r="J84" s="527"/>
      <c r="K84" s="527"/>
      <c r="L84" s="527"/>
      <c r="M84" s="527"/>
      <c r="N84" s="527"/>
      <c r="O84" s="527"/>
      <c r="P84" s="527"/>
      <c r="Q84" s="527"/>
      <c r="R84" s="527"/>
      <c r="S84" s="527"/>
    </row>
    <row r="85" spans="1:19">
      <c r="A85" s="531"/>
      <c r="B85" s="527"/>
      <c r="C85" s="527"/>
      <c r="D85" s="527"/>
      <c r="E85" s="527"/>
      <c r="F85" s="527"/>
      <c r="G85" s="527"/>
      <c r="H85" s="527"/>
      <c r="I85" s="527"/>
      <c r="J85" s="527"/>
      <c r="K85" s="527"/>
      <c r="L85" s="527"/>
      <c r="M85" s="527"/>
      <c r="N85" s="527"/>
      <c r="O85" s="527"/>
      <c r="P85" s="527"/>
      <c r="Q85" s="527"/>
      <c r="R85" s="527"/>
      <c r="S85" s="527"/>
    </row>
    <row r="86" spans="1:19">
      <c r="A86" s="531"/>
      <c r="B86" s="527"/>
      <c r="C86" s="527"/>
      <c r="D86" s="527"/>
      <c r="E86" s="527"/>
      <c r="F86" s="527"/>
      <c r="G86" s="527"/>
      <c r="H86" s="527"/>
      <c r="I86" s="527"/>
      <c r="J86" s="527"/>
      <c r="K86" s="527"/>
      <c r="L86" s="527"/>
      <c r="M86" s="527"/>
      <c r="N86" s="527"/>
      <c r="O86" s="527"/>
      <c r="P86" s="527"/>
      <c r="Q86" s="527"/>
      <c r="R86" s="527"/>
      <c r="S86" s="527"/>
    </row>
    <row r="87" spans="1:19">
      <c r="A87" s="531"/>
      <c r="B87" s="527"/>
      <c r="C87" s="527"/>
      <c r="D87" s="527"/>
      <c r="E87" s="527"/>
      <c r="F87" s="527"/>
      <c r="G87" s="527"/>
      <c r="H87" s="527"/>
      <c r="I87" s="527"/>
      <c r="J87" s="527"/>
      <c r="K87" s="527"/>
      <c r="L87" s="527"/>
      <c r="M87" s="527"/>
      <c r="N87" s="527"/>
      <c r="O87" s="527"/>
      <c r="P87" s="527"/>
      <c r="Q87" s="527"/>
      <c r="R87" s="527"/>
      <c r="S87" s="527"/>
    </row>
    <row r="88" spans="1:19">
      <c r="A88" s="531"/>
      <c r="B88" s="527"/>
      <c r="C88" s="527"/>
      <c r="D88" s="527"/>
      <c r="E88" s="527"/>
      <c r="F88" s="527"/>
      <c r="G88" s="527"/>
      <c r="H88" s="527"/>
      <c r="I88" s="527"/>
      <c r="J88" s="527"/>
      <c r="K88" s="527"/>
      <c r="L88" s="527"/>
      <c r="M88" s="527"/>
      <c r="N88" s="527"/>
      <c r="O88" s="527"/>
      <c r="P88" s="527"/>
      <c r="Q88" s="527"/>
      <c r="R88" s="527"/>
      <c r="S88" s="527"/>
    </row>
    <row r="89" spans="1:19">
      <c r="A89" s="531"/>
      <c r="B89" s="527"/>
      <c r="C89" s="527"/>
      <c r="D89" s="527"/>
      <c r="E89" s="527"/>
      <c r="F89" s="527"/>
      <c r="G89" s="527"/>
      <c r="H89" s="527"/>
      <c r="I89" s="527"/>
      <c r="J89" s="527"/>
      <c r="K89" s="527"/>
      <c r="L89" s="527"/>
      <c r="M89" s="527"/>
      <c r="N89" s="527"/>
      <c r="O89" s="527"/>
      <c r="P89" s="527"/>
      <c r="Q89" s="527"/>
      <c r="R89" s="527"/>
      <c r="S89" s="527"/>
    </row>
    <row r="90" spans="1:19">
      <c r="A90" s="531"/>
      <c r="B90" s="527"/>
      <c r="C90" s="527"/>
      <c r="D90" s="527"/>
      <c r="E90" s="527"/>
      <c r="F90" s="527"/>
      <c r="G90" s="527"/>
      <c r="H90" s="527"/>
      <c r="I90" s="527"/>
      <c r="J90" s="527"/>
      <c r="K90" s="527"/>
      <c r="L90" s="527"/>
      <c r="M90" s="527"/>
      <c r="N90" s="527"/>
      <c r="O90" s="527"/>
      <c r="P90" s="527"/>
      <c r="Q90" s="527"/>
      <c r="R90" s="527"/>
      <c r="S90" s="527"/>
    </row>
    <row r="91" spans="1:19">
      <c r="A91" s="531"/>
      <c r="B91" s="527"/>
      <c r="C91" s="527"/>
      <c r="D91" s="527"/>
      <c r="E91" s="527"/>
      <c r="F91" s="527"/>
      <c r="G91" s="527"/>
      <c r="H91" s="527"/>
      <c r="I91" s="527"/>
      <c r="J91" s="527"/>
      <c r="K91" s="527"/>
      <c r="L91" s="527"/>
      <c r="M91" s="527"/>
      <c r="N91" s="527"/>
      <c r="O91" s="527"/>
      <c r="P91" s="527"/>
      <c r="Q91" s="527"/>
      <c r="R91" s="527"/>
      <c r="S91" s="527"/>
    </row>
    <row r="92" spans="1:19">
      <c r="A92" s="531"/>
      <c r="B92" s="527"/>
      <c r="C92" s="527"/>
      <c r="D92" s="527"/>
      <c r="E92" s="527"/>
      <c r="F92" s="527"/>
      <c r="G92" s="527"/>
      <c r="H92" s="527"/>
      <c r="I92" s="527"/>
      <c r="J92" s="527"/>
      <c r="K92" s="527"/>
      <c r="L92" s="527"/>
      <c r="M92" s="527"/>
      <c r="N92" s="527"/>
      <c r="O92" s="527"/>
      <c r="P92" s="527"/>
      <c r="Q92" s="527"/>
      <c r="R92" s="527"/>
      <c r="S92" s="527"/>
    </row>
    <row r="93" spans="1:19">
      <c r="A93" s="531"/>
      <c r="B93" s="527"/>
      <c r="C93" s="527"/>
      <c r="D93" s="527"/>
      <c r="E93" s="527"/>
      <c r="F93" s="527"/>
      <c r="G93" s="527"/>
      <c r="H93" s="527"/>
      <c r="I93" s="527"/>
      <c r="J93" s="527"/>
      <c r="K93" s="527"/>
      <c r="L93" s="527"/>
      <c r="M93" s="527"/>
      <c r="N93" s="527"/>
      <c r="O93" s="527"/>
      <c r="P93" s="527"/>
      <c r="Q93" s="527"/>
      <c r="R93" s="527"/>
      <c r="S93" s="527"/>
    </row>
    <row r="94" spans="1:19">
      <c r="A94" s="531"/>
      <c r="B94" s="527"/>
      <c r="C94" s="527"/>
      <c r="D94" s="527"/>
      <c r="E94" s="527"/>
      <c r="F94" s="527"/>
      <c r="G94" s="527"/>
      <c r="H94" s="527"/>
      <c r="I94" s="527"/>
      <c r="J94" s="527"/>
      <c r="K94" s="527"/>
      <c r="L94" s="527"/>
      <c r="M94" s="527"/>
      <c r="N94" s="527"/>
      <c r="O94" s="527"/>
      <c r="P94" s="527"/>
      <c r="Q94" s="527"/>
      <c r="R94" s="527"/>
      <c r="S94" s="527"/>
    </row>
    <row r="95" spans="1:19">
      <c r="A95" s="531"/>
      <c r="B95" s="527"/>
      <c r="C95" s="527"/>
      <c r="D95" s="527"/>
      <c r="E95" s="527"/>
      <c r="F95" s="527"/>
      <c r="G95" s="527"/>
      <c r="H95" s="527"/>
      <c r="I95" s="527"/>
      <c r="J95" s="527"/>
      <c r="K95" s="527"/>
      <c r="L95" s="527"/>
      <c r="M95" s="527"/>
      <c r="N95" s="527"/>
      <c r="O95" s="527"/>
      <c r="P95" s="527"/>
      <c r="Q95" s="527"/>
      <c r="R95" s="527"/>
      <c r="S95" s="527"/>
    </row>
    <row r="96" spans="1:19">
      <c r="A96" s="531"/>
      <c r="B96" s="527"/>
      <c r="C96" s="527"/>
      <c r="D96" s="527"/>
      <c r="E96" s="527"/>
      <c r="F96" s="527"/>
      <c r="G96" s="527"/>
      <c r="H96" s="527"/>
      <c r="I96" s="527"/>
      <c r="J96" s="527"/>
      <c r="K96" s="527"/>
      <c r="L96" s="527"/>
      <c r="M96" s="527"/>
      <c r="N96" s="527"/>
    </row>
    <row r="97" spans="1:14">
      <c r="A97" s="531"/>
      <c r="B97" s="527"/>
      <c r="C97" s="527"/>
      <c r="D97" s="527"/>
      <c r="E97" s="527"/>
      <c r="F97" s="527"/>
      <c r="G97" s="527"/>
      <c r="H97" s="527"/>
      <c r="I97" s="527"/>
      <c r="J97" s="527"/>
      <c r="K97" s="527"/>
      <c r="L97" s="527"/>
      <c r="M97" s="527"/>
      <c r="N97" s="527"/>
    </row>
    <row r="98" spans="1:14">
      <c r="A98" s="531"/>
      <c r="B98" s="527"/>
      <c r="C98" s="527"/>
      <c r="D98" s="527"/>
      <c r="E98" s="527"/>
      <c r="F98" s="527"/>
      <c r="G98" s="527"/>
      <c r="H98" s="527"/>
      <c r="I98" s="527"/>
      <c r="J98" s="527"/>
      <c r="K98" s="527"/>
      <c r="L98" s="527"/>
      <c r="M98" s="527"/>
      <c r="N98" s="527"/>
    </row>
    <row r="99" spans="1:14">
      <c r="A99" s="531"/>
      <c r="B99" s="527"/>
      <c r="C99" s="527"/>
      <c r="D99" s="527"/>
      <c r="E99" s="527"/>
      <c r="F99" s="527"/>
      <c r="G99" s="527"/>
      <c r="H99" s="527"/>
      <c r="I99" s="527"/>
      <c r="J99" s="527"/>
      <c r="K99" s="527"/>
      <c r="L99" s="527"/>
      <c r="M99" s="527"/>
      <c r="N99" s="527"/>
    </row>
    <row r="100" spans="1:14">
      <c r="A100" s="531"/>
      <c r="B100" s="527"/>
      <c r="C100" s="527"/>
      <c r="D100" s="527"/>
      <c r="E100" s="527"/>
      <c r="F100" s="527"/>
      <c r="G100" s="527"/>
      <c r="H100" s="527"/>
      <c r="I100" s="527"/>
      <c r="J100" s="527"/>
      <c r="K100" s="527"/>
      <c r="L100" s="527"/>
      <c r="M100" s="527"/>
      <c r="N100" s="527"/>
    </row>
    <row r="101" spans="1:14">
      <c r="A101" s="531"/>
      <c r="B101" s="527"/>
      <c r="C101" s="527"/>
      <c r="D101" s="527"/>
      <c r="E101" s="527"/>
      <c r="F101" s="527"/>
      <c r="G101" s="527"/>
      <c r="H101" s="527"/>
      <c r="I101" s="527"/>
      <c r="J101" s="527"/>
      <c r="K101" s="527"/>
      <c r="L101" s="527"/>
      <c r="M101" s="527"/>
      <c r="N101" s="527"/>
    </row>
    <row r="102" spans="1:14">
      <c r="A102" s="531"/>
      <c r="B102" s="527"/>
      <c r="C102" s="527"/>
      <c r="D102" s="527"/>
      <c r="E102" s="527"/>
      <c r="F102" s="527"/>
      <c r="G102" s="527"/>
      <c r="H102" s="527"/>
      <c r="I102" s="527"/>
      <c r="J102" s="527"/>
      <c r="K102" s="527"/>
      <c r="L102" s="527"/>
      <c r="M102" s="527"/>
      <c r="N102" s="527"/>
    </row>
    <row r="103" spans="1:14">
      <c r="A103" s="531"/>
      <c r="B103" s="527"/>
      <c r="C103" s="527"/>
      <c r="D103" s="527"/>
      <c r="E103" s="527"/>
      <c r="F103" s="527"/>
      <c r="G103" s="527"/>
      <c r="H103" s="527"/>
      <c r="I103" s="527"/>
      <c r="J103" s="527"/>
      <c r="K103" s="527"/>
      <c r="L103" s="527"/>
      <c r="M103" s="527"/>
      <c r="N103" s="527"/>
    </row>
    <row r="104" spans="1:14">
      <c r="A104" s="531"/>
      <c r="B104" s="527"/>
      <c r="C104" s="527"/>
      <c r="D104" s="527"/>
      <c r="E104" s="527"/>
      <c r="F104" s="527"/>
      <c r="G104" s="527"/>
      <c r="H104" s="527"/>
      <c r="I104" s="527"/>
      <c r="J104" s="527"/>
      <c r="K104" s="527"/>
      <c r="L104" s="527"/>
      <c r="M104" s="527"/>
      <c r="N104" s="527"/>
    </row>
    <row r="105" spans="1:14">
      <c r="A105" s="531"/>
      <c r="B105" s="527"/>
      <c r="C105" s="527"/>
      <c r="D105" s="527"/>
      <c r="E105" s="527"/>
      <c r="F105" s="527"/>
      <c r="G105" s="527"/>
      <c r="H105" s="527"/>
      <c r="I105" s="527"/>
      <c r="J105" s="527"/>
      <c r="K105" s="527"/>
      <c r="L105" s="527"/>
      <c r="M105" s="527"/>
      <c r="N105" s="527"/>
    </row>
    <row r="106" spans="1:14">
      <c r="A106" s="531"/>
      <c r="B106" s="527"/>
      <c r="C106" s="527"/>
      <c r="D106" s="527"/>
      <c r="E106" s="527"/>
      <c r="F106" s="527"/>
      <c r="G106" s="527"/>
      <c r="H106" s="527"/>
      <c r="I106" s="527"/>
      <c r="J106" s="527"/>
      <c r="K106" s="527"/>
      <c r="L106" s="527"/>
      <c r="M106" s="527"/>
      <c r="N106" s="527"/>
    </row>
  </sheetData>
  <mergeCells count="2">
    <mergeCell ref="A1:M1"/>
    <mergeCell ref="E3:E4"/>
  </mergeCells>
  <pageMargins left="0.88" right="0.26" top="0.88" bottom="0.75" header="0.46" footer="0"/>
  <pageSetup paperSize="9" scale="59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1"/>
  <sheetViews>
    <sheetView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/>
  <cols>
    <col min="1" max="1" width="18.28515625" style="87" customWidth="1"/>
    <col min="2" max="4" width="30.28515625" style="87" customWidth="1"/>
    <col min="5" max="256" width="9.140625" style="87"/>
    <col min="257" max="257" width="16.5703125" style="87" customWidth="1"/>
    <col min="258" max="260" width="26.28515625" style="87" customWidth="1"/>
    <col min="261" max="512" width="9.140625" style="87"/>
    <col min="513" max="513" width="16.5703125" style="87" customWidth="1"/>
    <col min="514" max="516" width="26.28515625" style="87" customWidth="1"/>
    <col min="517" max="768" width="9.140625" style="87"/>
    <col min="769" max="769" width="16.5703125" style="87" customWidth="1"/>
    <col min="770" max="772" width="26.28515625" style="87" customWidth="1"/>
    <col min="773" max="1024" width="9.140625" style="87"/>
    <col min="1025" max="1025" width="16.5703125" style="87" customWidth="1"/>
    <col min="1026" max="1028" width="26.28515625" style="87" customWidth="1"/>
    <col min="1029" max="1280" width="9.140625" style="87"/>
    <col min="1281" max="1281" width="16.5703125" style="87" customWidth="1"/>
    <col min="1282" max="1284" width="26.28515625" style="87" customWidth="1"/>
    <col min="1285" max="1536" width="9.140625" style="87"/>
    <col min="1537" max="1537" width="16.5703125" style="87" customWidth="1"/>
    <col min="1538" max="1540" width="26.28515625" style="87" customWidth="1"/>
    <col min="1541" max="1792" width="9.140625" style="87"/>
    <col min="1793" max="1793" width="16.5703125" style="87" customWidth="1"/>
    <col min="1794" max="1796" width="26.28515625" style="87" customWidth="1"/>
    <col min="1797" max="2048" width="9.140625" style="87"/>
    <col min="2049" max="2049" width="16.5703125" style="87" customWidth="1"/>
    <col min="2050" max="2052" width="26.28515625" style="87" customWidth="1"/>
    <col min="2053" max="2304" width="9.140625" style="87"/>
    <col min="2305" max="2305" width="16.5703125" style="87" customWidth="1"/>
    <col min="2306" max="2308" width="26.28515625" style="87" customWidth="1"/>
    <col min="2309" max="2560" width="9.140625" style="87"/>
    <col min="2561" max="2561" width="16.5703125" style="87" customWidth="1"/>
    <col min="2562" max="2564" width="26.28515625" style="87" customWidth="1"/>
    <col min="2565" max="2816" width="9.140625" style="87"/>
    <col min="2817" max="2817" width="16.5703125" style="87" customWidth="1"/>
    <col min="2818" max="2820" width="26.28515625" style="87" customWidth="1"/>
    <col min="2821" max="3072" width="9.140625" style="87"/>
    <col min="3073" max="3073" width="16.5703125" style="87" customWidth="1"/>
    <col min="3074" max="3076" width="26.28515625" style="87" customWidth="1"/>
    <col min="3077" max="3328" width="9.140625" style="87"/>
    <col min="3329" max="3329" width="16.5703125" style="87" customWidth="1"/>
    <col min="3330" max="3332" width="26.28515625" style="87" customWidth="1"/>
    <col min="3333" max="3584" width="9.140625" style="87"/>
    <col min="3585" max="3585" width="16.5703125" style="87" customWidth="1"/>
    <col min="3586" max="3588" width="26.28515625" style="87" customWidth="1"/>
    <col min="3589" max="3840" width="9.140625" style="87"/>
    <col min="3841" max="3841" width="16.5703125" style="87" customWidth="1"/>
    <col min="3842" max="3844" width="26.28515625" style="87" customWidth="1"/>
    <col min="3845" max="4096" width="9.140625" style="87"/>
    <col min="4097" max="4097" width="16.5703125" style="87" customWidth="1"/>
    <col min="4098" max="4100" width="26.28515625" style="87" customWidth="1"/>
    <col min="4101" max="4352" width="9.140625" style="87"/>
    <col min="4353" max="4353" width="16.5703125" style="87" customWidth="1"/>
    <col min="4354" max="4356" width="26.28515625" style="87" customWidth="1"/>
    <col min="4357" max="4608" width="9.140625" style="87"/>
    <col min="4609" max="4609" width="16.5703125" style="87" customWidth="1"/>
    <col min="4610" max="4612" width="26.28515625" style="87" customWidth="1"/>
    <col min="4613" max="4864" width="9.140625" style="87"/>
    <col min="4865" max="4865" width="16.5703125" style="87" customWidth="1"/>
    <col min="4866" max="4868" width="26.28515625" style="87" customWidth="1"/>
    <col min="4869" max="5120" width="9.140625" style="87"/>
    <col min="5121" max="5121" width="16.5703125" style="87" customWidth="1"/>
    <col min="5122" max="5124" width="26.28515625" style="87" customWidth="1"/>
    <col min="5125" max="5376" width="9.140625" style="87"/>
    <col min="5377" max="5377" width="16.5703125" style="87" customWidth="1"/>
    <col min="5378" max="5380" width="26.28515625" style="87" customWidth="1"/>
    <col min="5381" max="5632" width="9.140625" style="87"/>
    <col min="5633" max="5633" width="16.5703125" style="87" customWidth="1"/>
    <col min="5634" max="5636" width="26.28515625" style="87" customWidth="1"/>
    <col min="5637" max="5888" width="9.140625" style="87"/>
    <col min="5889" max="5889" width="16.5703125" style="87" customWidth="1"/>
    <col min="5890" max="5892" width="26.28515625" style="87" customWidth="1"/>
    <col min="5893" max="6144" width="9.140625" style="87"/>
    <col min="6145" max="6145" width="16.5703125" style="87" customWidth="1"/>
    <col min="6146" max="6148" width="26.28515625" style="87" customWidth="1"/>
    <col min="6149" max="6400" width="9.140625" style="87"/>
    <col min="6401" max="6401" width="16.5703125" style="87" customWidth="1"/>
    <col min="6402" max="6404" width="26.28515625" style="87" customWidth="1"/>
    <col min="6405" max="6656" width="9.140625" style="87"/>
    <col min="6657" max="6657" width="16.5703125" style="87" customWidth="1"/>
    <col min="6658" max="6660" width="26.28515625" style="87" customWidth="1"/>
    <col min="6661" max="6912" width="9.140625" style="87"/>
    <col min="6913" max="6913" width="16.5703125" style="87" customWidth="1"/>
    <col min="6914" max="6916" width="26.28515625" style="87" customWidth="1"/>
    <col min="6917" max="7168" width="9.140625" style="87"/>
    <col min="7169" max="7169" width="16.5703125" style="87" customWidth="1"/>
    <col min="7170" max="7172" width="26.28515625" style="87" customWidth="1"/>
    <col min="7173" max="7424" width="9.140625" style="87"/>
    <col min="7425" max="7425" width="16.5703125" style="87" customWidth="1"/>
    <col min="7426" max="7428" width="26.28515625" style="87" customWidth="1"/>
    <col min="7429" max="7680" width="9.140625" style="87"/>
    <col min="7681" max="7681" width="16.5703125" style="87" customWidth="1"/>
    <col min="7682" max="7684" width="26.28515625" style="87" customWidth="1"/>
    <col min="7685" max="7936" width="9.140625" style="87"/>
    <col min="7937" max="7937" width="16.5703125" style="87" customWidth="1"/>
    <col min="7938" max="7940" width="26.28515625" style="87" customWidth="1"/>
    <col min="7941" max="8192" width="9.140625" style="87"/>
    <col min="8193" max="8193" width="16.5703125" style="87" customWidth="1"/>
    <col min="8194" max="8196" width="26.28515625" style="87" customWidth="1"/>
    <col min="8197" max="8448" width="9.140625" style="87"/>
    <col min="8449" max="8449" width="16.5703125" style="87" customWidth="1"/>
    <col min="8450" max="8452" width="26.28515625" style="87" customWidth="1"/>
    <col min="8453" max="8704" width="9.140625" style="87"/>
    <col min="8705" max="8705" width="16.5703125" style="87" customWidth="1"/>
    <col min="8706" max="8708" width="26.28515625" style="87" customWidth="1"/>
    <col min="8709" max="8960" width="9.140625" style="87"/>
    <col min="8961" max="8961" width="16.5703125" style="87" customWidth="1"/>
    <col min="8962" max="8964" width="26.28515625" style="87" customWidth="1"/>
    <col min="8965" max="9216" width="9.140625" style="87"/>
    <col min="9217" max="9217" width="16.5703125" style="87" customWidth="1"/>
    <col min="9218" max="9220" width="26.28515625" style="87" customWidth="1"/>
    <col min="9221" max="9472" width="9.140625" style="87"/>
    <col min="9473" max="9473" width="16.5703125" style="87" customWidth="1"/>
    <col min="9474" max="9476" width="26.28515625" style="87" customWidth="1"/>
    <col min="9477" max="9728" width="9.140625" style="87"/>
    <col min="9729" max="9729" width="16.5703125" style="87" customWidth="1"/>
    <col min="9730" max="9732" width="26.28515625" style="87" customWidth="1"/>
    <col min="9733" max="9984" width="9.140625" style="87"/>
    <col min="9985" max="9985" width="16.5703125" style="87" customWidth="1"/>
    <col min="9986" max="9988" width="26.28515625" style="87" customWidth="1"/>
    <col min="9989" max="10240" width="9.140625" style="87"/>
    <col min="10241" max="10241" width="16.5703125" style="87" customWidth="1"/>
    <col min="10242" max="10244" width="26.28515625" style="87" customWidth="1"/>
    <col min="10245" max="10496" width="9.140625" style="87"/>
    <col min="10497" max="10497" width="16.5703125" style="87" customWidth="1"/>
    <col min="10498" max="10500" width="26.28515625" style="87" customWidth="1"/>
    <col min="10501" max="10752" width="9.140625" style="87"/>
    <col min="10753" max="10753" width="16.5703125" style="87" customWidth="1"/>
    <col min="10754" max="10756" width="26.28515625" style="87" customWidth="1"/>
    <col min="10757" max="11008" width="9.140625" style="87"/>
    <col min="11009" max="11009" width="16.5703125" style="87" customWidth="1"/>
    <col min="11010" max="11012" width="26.28515625" style="87" customWidth="1"/>
    <col min="11013" max="11264" width="9.140625" style="87"/>
    <col min="11265" max="11265" width="16.5703125" style="87" customWidth="1"/>
    <col min="11266" max="11268" width="26.28515625" style="87" customWidth="1"/>
    <col min="11269" max="11520" width="9.140625" style="87"/>
    <col min="11521" max="11521" width="16.5703125" style="87" customWidth="1"/>
    <col min="11522" max="11524" width="26.28515625" style="87" customWidth="1"/>
    <col min="11525" max="11776" width="9.140625" style="87"/>
    <col min="11777" max="11777" width="16.5703125" style="87" customWidth="1"/>
    <col min="11778" max="11780" width="26.28515625" style="87" customWidth="1"/>
    <col min="11781" max="12032" width="9.140625" style="87"/>
    <col min="12033" max="12033" width="16.5703125" style="87" customWidth="1"/>
    <col min="12034" max="12036" width="26.28515625" style="87" customWidth="1"/>
    <col min="12037" max="12288" width="9.140625" style="87"/>
    <col min="12289" max="12289" width="16.5703125" style="87" customWidth="1"/>
    <col min="12290" max="12292" width="26.28515625" style="87" customWidth="1"/>
    <col min="12293" max="12544" width="9.140625" style="87"/>
    <col min="12545" max="12545" width="16.5703125" style="87" customWidth="1"/>
    <col min="12546" max="12548" width="26.28515625" style="87" customWidth="1"/>
    <col min="12549" max="12800" width="9.140625" style="87"/>
    <col min="12801" max="12801" width="16.5703125" style="87" customWidth="1"/>
    <col min="12802" max="12804" width="26.28515625" style="87" customWidth="1"/>
    <col min="12805" max="13056" width="9.140625" style="87"/>
    <col min="13057" max="13057" width="16.5703125" style="87" customWidth="1"/>
    <col min="13058" max="13060" width="26.28515625" style="87" customWidth="1"/>
    <col min="13061" max="13312" width="9.140625" style="87"/>
    <col min="13313" max="13313" width="16.5703125" style="87" customWidth="1"/>
    <col min="13314" max="13316" width="26.28515625" style="87" customWidth="1"/>
    <col min="13317" max="13568" width="9.140625" style="87"/>
    <col min="13569" max="13569" width="16.5703125" style="87" customWidth="1"/>
    <col min="13570" max="13572" width="26.28515625" style="87" customWidth="1"/>
    <col min="13573" max="13824" width="9.140625" style="87"/>
    <col min="13825" max="13825" width="16.5703125" style="87" customWidth="1"/>
    <col min="13826" max="13828" width="26.28515625" style="87" customWidth="1"/>
    <col min="13829" max="14080" width="9.140625" style="87"/>
    <col min="14081" max="14081" width="16.5703125" style="87" customWidth="1"/>
    <col min="14082" max="14084" width="26.28515625" style="87" customWidth="1"/>
    <col min="14085" max="14336" width="9.140625" style="87"/>
    <col min="14337" max="14337" width="16.5703125" style="87" customWidth="1"/>
    <col min="14338" max="14340" width="26.28515625" style="87" customWidth="1"/>
    <col min="14341" max="14592" width="9.140625" style="87"/>
    <col min="14593" max="14593" width="16.5703125" style="87" customWidth="1"/>
    <col min="14594" max="14596" width="26.28515625" style="87" customWidth="1"/>
    <col min="14597" max="14848" width="9.140625" style="87"/>
    <col min="14849" max="14849" width="16.5703125" style="87" customWidth="1"/>
    <col min="14850" max="14852" width="26.28515625" style="87" customWidth="1"/>
    <col min="14853" max="15104" width="9.140625" style="87"/>
    <col min="15105" max="15105" width="16.5703125" style="87" customWidth="1"/>
    <col min="15106" max="15108" width="26.28515625" style="87" customWidth="1"/>
    <col min="15109" max="15360" width="9.140625" style="87"/>
    <col min="15361" max="15361" width="16.5703125" style="87" customWidth="1"/>
    <col min="15362" max="15364" width="26.28515625" style="87" customWidth="1"/>
    <col min="15365" max="15616" width="9.140625" style="87"/>
    <col min="15617" max="15617" width="16.5703125" style="87" customWidth="1"/>
    <col min="15618" max="15620" width="26.28515625" style="87" customWidth="1"/>
    <col min="15621" max="15872" width="9.140625" style="87"/>
    <col min="15873" max="15873" width="16.5703125" style="87" customWidth="1"/>
    <col min="15874" max="15876" width="26.28515625" style="87" customWidth="1"/>
    <col min="15877" max="16128" width="9.140625" style="87"/>
    <col min="16129" max="16129" width="16.5703125" style="87" customWidth="1"/>
    <col min="16130" max="16132" width="26.28515625" style="87" customWidth="1"/>
    <col min="16133" max="16384" width="9.140625" style="87"/>
  </cols>
  <sheetData>
    <row r="1" spans="1:14" s="536" customFormat="1" ht="23.25" customHeight="1">
      <c r="A1" s="905" t="s">
        <v>882</v>
      </c>
      <c r="B1" s="905"/>
      <c r="C1" s="905"/>
      <c r="D1" s="905"/>
      <c r="E1" s="535"/>
      <c r="F1" s="535"/>
      <c r="G1" s="535"/>
      <c r="H1" s="535"/>
      <c r="I1" s="535"/>
      <c r="J1" s="535"/>
      <c r="K1" s="535"/>
      <c r="L1" s="535"/>
      <c r="M1" s="535"/>
      <c r="N1" s="535"/>
    </row>
    <row r="2" spans="1:14" s="537" customFormat="1" ht="22.5" customHeight="1" thickBot="1">
      <c r="A2" s="1146" t="s">
        <v>301</v>
      </c>
      <c r="B2" s="1147" t="s">
        <v>883</v>
      </c>
      <c r="C2" s="1148" t="s">
        <v>884</v>
      </c>
      <c r="D2" s="1147" t="s">
        <v>47</v>
      </c>
    </row>
    <row r="3" spans="1:14" ht="24.95" customHeight="1">
      <c r="A3" s="1136">
        <v>1996</v>
      </c>
      <c r="B3" s="1137">
        <v>21332.84</v>
      </c>
      <c r="C3" s="1138">
        <v>7602.09</v>
      </c>
      <c r="D3" s="1139">
        <f t="shared" ref="D3:D17" si="0">B3+C3</f>
        <v>28934.93</v>
      </c>
    </row>
    <row r="4" spans="1:14" ht="24.95" customHeight="1">
      <c r="A4" s="1136">
        <v>1997</v>
      </c>
      <c r="B4" s="1137">
        <v>29312.5</v>
      </c>
      <c r="C4" s="1138">
        <v>8615.68</v>
      </c>
      <c r="D4" s="1139">
        <f t="shared" si="0"/>
        <v>37928.18</v>
      </c>
    </row>
    <row r="5" spans="1:14" ht="24.95" customHeight="1">
      <c r="A5" s="1136">
        <v>1998</v>
      </c>
      <c r="B5" s="1137">
        <v>30847.77</v>
      </c>
      <c r="C5" s="1138">
        <v>10603.45</v>
      </c>
      <c r="D5" s="1139">
        <f t="shared" si="0"/>
        <v>41451.22</v>
      </c>
    </row>
    <row r="6" spans="1:14" ht="24.95" customHeight="1">
      <c r="A6" s="1136">
        <v>1999</v>
      </c>
      <c r="B6" s="1137">
        <v>34616.78</v>
      </c>
      <c r="C6" s="1138">
        <v>15514.87</v>
      </c>
      <c r="D6" s="1139">
        <f t="shared" si="0"/>
        <v>50131.65</v>
      </c>
    </row>
    <row r="7" spans="1:14" ht="24.95" customHeight="1">
      <c r="A7" s="1136">
        <v>2000</v>
      </c>
      <c r="B7" s="1137">
        <v>41495.519999999997</v>
      </c>
      <c r="C7" s="1138">
        <v>20104.48</v>
      </c>
      <c r="D7" s="1139">
        <f t="shared" si="0"/>
        <v>61600</v>
      </c>
    </row>
    <row r="8" spans="1:14" ht="24.95" customHeight="1">
      <c r="A8" s="1136">
        <v>2001</v>
      </c>
      <c r="B8" s="1137">
        <v>51674.03</v>
      </c>
      <c r="C8" s="1138">
        <v>26386.45</v>
      </c>
      <c r="D8" s="1139">
        <f t="shared" si="0"/>
        <v>78060.479999999996</v>
      </c>
    </row>
    <row r="9" spans="1:14" ht="24.95" customHeight="1">
      <c r="A9" s="1136">
        <v>2002</v>
      </c>
      <c r="B9" s="1137">
        <v>51933.72</v>
      </c>
      <c r="C9" s="1138">
        <v>33322.01</v>
      </c>
      <c r="D9" s="1139">
        <f t="shared" si="0"/>
        <v>85255.73000000001</v>
      </c>
    </row>
    <row r="10" spans="1:14" ht="24.95" customHeight="1">
      <c r="A10" s="1136">
        <v>2003</v>
      </c>
      <c r="B10" s="1137">
        <v>74386.41</v>
      </c>
      <c r="C10" s="1138">
        <v>49880.959999999999</v>
      </c>
      <c r="D10" s="1139">
        <f t="shared" si="0"/>
        <v>124267.37</v>
      </c>
    </row>
    <row r="11" spans="1:14" ht="24.95" customHeight="1">
      <c r="A11" s="1136">
        <v>2004</v>
      </c>
      <c r="B11" s="1137">
        <v>77730.14</v>
      </c>
      <c r="C11" s="1138">
        <v>63491.89</v>
      </c>
      <c r="D11" s="1139">
        <f t="shared" si="0"/>
        <v>141222.03</v>
      </c>
    </row>
    <row r="12" spans="1:14" ht="24.95" customHeight="1">
      <c r="A12" s="1136">
        <v>2005</v>
      </c>
      <c r="B12" s="1137">
        <v>130402.53</v>
      </c>
      <c r="C12" s="1138">
        <v>72710.59</v>
      </c>
      <c r="D12" s="1139">
        <f t="shared" si="0"/>
        <v>203113.12</v>
      </c>
    </row>
    <row r="13" spans="1:14" ht="24.95" customHeight="1">
      <c r="A13" s="1136">
        <v>2006</v>
      </c>
      <c r="B13" s="1137">
        <v>219086.67</v>
      </c>
      <c r="C13" s="1138">
        <v>88455.94</v>
      </c>
      <c r="D13" s="1139">
        <f t="shared" si="0"/>
        <v>307542.61</v>
      </c>
    </row>
    <row r="14" spans="1:14" ht="24.95" customHeight="1">
      <c r="A14" s="1136">
        <v>2007</v>
      </c>
      <c r="B14" s="1137">
        <v>302262.83</v>
      </c>
      <c r="C14" s="1138">
        <v>125234.33</v>
      </c>
      <c r="D14" s="1139">
        <f t="shared" si="0"/>
        <v>427497.16000000003</v>
      </c>
    </row>
    <row r="15" spans="1:14" ht="24.95" customHeight="1">
      <c r="A15" s="1136">
        <v>2008</v>
      </c>
      <c r="B15" s="1137">
        <v>386016.4</v>
      </c>
      <c r="C15" s="1138">
        <v>187136.08</v>
      </c>
      <c r="D15" s="1139">
        <f t="shared" si="0"/>
        <v>573152.48</v>
      </c>
    </row>
    <row r="16" spans="1:14" ht="23.25" customHeight="1">
      <c r="A16" s="1140" t="s">
        <v>1091</v>
      </c>
      <c r="B16" s="1141">
        <v>388350.69</v>
      </c>
      <c r="C16" s="1141">
        <v>198108</v>
      </c>
      <c r="D16" s="1142">
        <f t="shared" si="0"/>
        <v>586458.68999999994</v>
      </c>
    </row>
    <row r="17" spans="1:4" ht="23.25" customHeight="1" thickBot="1">
      <c r="A17" s="1143" t="s">
        <v>1092</v>
      </c>
      <c r="B17" s="1144">
        <v>376354.43</v>
      </c>
      <c r="C17" s="1144">
        <v>188202.89</v>
      </c>
      <c r="D17" s="1145">
        <f t="shared" si="0"/>
        <v>564557.32000000007</v>
      </c>
    </row>
    <row r="18" spans="1:4" s="536" customFormat="1">
      <c r="A18" s="536" t="s">
        <v>1093</v>
      </c>
    </row>
    <row r="19" spans="1:4" s="536" customFormat="1" ht="15">
      <c r="A19" s="536" t="s">
        <v>1089</v>
      </c>
    </row>
    <row r="20" spans="1:4" s="536" customFormat="1" ht="15">
      <c r="A20" s="900" t="s">
        <v>1090</v>
      </c>
    </row>
    <row r="21" spans="1:4">
      <c r="A21" s="887"/>
    </row>
  </sheetData>
  <pageMargins left="1.18" right="0.4" top="1.1299999999999999" bottom="0.91" header="0.61" footer="0.5"/>
  <pageSetup paperSize="9" scale="9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S80"/>
  <sheetViews>
    <sheetView view="pageBreakPreview" zoomScaleNormal="75" zoomScaleSheetLayoutView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B4" sqref="B4"/>
    </sheetView>
  </sheetViews>
  <sheetFormatPr defaultRowHeight="12.75" customHeight="1"/>
  <cols>
    <col min="1" max="1" width="62" style="54" customWidth="1"/>
    <col min="2" max="4" width="14.7109375" style="54" bestFit="1" customWidth="1"/>
    <col min="5" max="5" width="16" style="54" bestFit="1" customWidth="1"/>
    <col min="6" max="6" width="14.7109375" style="54" bestFit="1" customWidth="1"/>
    <col min="7" max="9" width="16" style="54" bestFit="1" customWidth="1"/>
    <col min="10" max="11" width="14.7109375" style="54" bestFit="1" customWidth="1"/>
    <col min="12" max="19" width="15.7109375" style="54" customWidth="1"/>
    <col min="20" max="16384" width="9.140625" style="54"/>
  </cols>
  <sheetData>
    <row r="1" spans="1:19" s="302" customFormat="1" ht="15.95" customHeight="1" thickBot="1">
      <c r="A1" s="560" t="s">
        <v>912</v>
      </c>
      <c r="B1" s="547"/>
      <c r="C1" s="547"/>
      <c r="D1" s="546"/>
      <c r="E1" s="546"/>
      <c r="F1" s="546"/>
      <c r="G1" s="301"/>
      <c r="H1" s="593"/>
      <c r="I1" s="593"/>
      <c r="J1" s="593"/>
      <c r="K1" s="593"/>
      <c r="L1" s="557"/>
      <c r="M1" s="593"/>
      <c r="N1" s="593"/>
      <c r="O1" s="593"/>
      <c r="P1" s="557"/>
      <c r="Q1" s="593"/>
      <c r="R1" s="593"/>
      <c r="S1" s="593"/>
    </row>
    <row r="2" spans="1:19" s="63" customFormat="1" ht="14.85" customHeight="1">
      <c r="A2" s="1291" t="s">
        <v>910</v>
      </c>
      <c r="B2" s="1295">
        <v>2003</v>
      </c>
      <c r="C2" s="1297">
        <v>2004</v>
      </c>
      <c r="D2" s="1297">
        <v>2005</v>
      </c>
      <c r="E2" s="1297">
        <v>2006</v>
      </c>
      <c r="F2" s="1297">
        <v>2007</v>
      </c>
      <c r="G2" s="1293">
        <v>2008</v>
      </c>
      <c r="H2" s="1288">
        <v>2009</v>
      </c>
      <c r="I2" s="1288"/>
      <c r="J2" s="1288"/>
      <c r="K2" s="1288"/>
      <c r="L2" s="1288">
        <v>2010</v>
      </c>
      <c r="M2" s="1288"/>
      <c r="N2" s="1288"/>
      <c r="O2" s="1288"/>
      <c r="P2" s="1288">
        <v>2011</v>
      </c>
      <c r="Q2" s="1288"/>
      <c r="R2" s="1288"/>
      <c r="S2" s="1288"/>
    </row>
    <row r="3" spans="1:19" s="307" customFormat="1" ht="16.5" customHeight="1" thickBot="1">
      <c r="A3" s="1292"/>
      <c r="B3" s="1296"/>
      <c r="C3" s="1298"/>
      <c r="D3" s="1298"/>
      <c r="E3" s="1298"/>
      <c r="F3" s="1298"/>
      <c r="G3" s="1294"/>
      <c r="H3" s="304" t="s">
        <v>3</v>
      </c>
      <c r="I3" s="304" t="s">
        <v>4</v>
      </c>
      <c r="J3" s="304" t="s">
        <v>5</v>
      </c>
      <c r="K3" s="305" t="s">
        <v>7</v>
      </c>
      <c r="L3" s="304" t="s">
        <v>3</v>
      </c>
      <c r="M3" s="304" t="s">
        <v>4</v>
      </c>
      <c r="N3" s="304" t="s">
        <v>5</v>
      </c>
      <c r="O3" s="306" t="s">
        <v>7</v>
      </c>
      <c r="P3" s="304" t="s">
        <v>3</v>
      </c>
      <c r="Q3" s="304" t="s">
        <v>4</v>
      </c>
      <c r="R3" s="304" t="s">
        <v>5</v>
      </c>
      <c r="S3" s="306" t="s">
        <v>7</v>
      </c>
    </row>
    <row r="4" spans="1:19" ht="14.85" customHeight="1">
      <c r="A4" s="578" t="s">
        <v>136</v>
      </c>
      <c r="B4" s="49">
        <v>688652.52727272734</v>
      </c>
      <c r="C4" s="49">
        <v>732310.30300291744</v>
      </c>
      <c r="D4" s="49">
        <v>762788</v>
      </c>
      <c r="E4" s="50">
        <v>974903.92093250004</v>
      </c>
      <c r="F4" s="50">
        <v>1195271.9362516801</v>
      </c>
      <c r="G4" s="1039">
        <v>1549093.0314107798</v>
      </c>
      <c r="H4" s="49">
        <v>1384040.3923980002</v>
      </c>
      <c r="I4" s="49">
        <v>1291493.19797949</v>
      </c>
      <c r="J4" s="49">
        <v>1261973.5991567299</v>
      </c>
      <c r="K4" s="50">
        <v>1653859.97968968</v>
      </c>
      <c r="L4" s="49">
        <v>1810889.9921094198</v>
      </c>
      <c r="M4" s="49">
        <v>1535112.3485388597</v>
      </c>
      <c r="N4" s="49">
        <v>1344324.6143656103</v>
      </c>
      <c r="O4" s="50">
        <v>1845714.5165741201</v>
      </c>
      <c r="P4" s="49">
        <v>1705916.4410128002</v>
      </c>
      <c r="Q4" s="49">
        <v>2065056.3384857802</v>
      </c>
      <c r="R4" s="49">
        <v>1908239.3708149199</v>
      </c>
      <c r="S4" s="50">
        <v>2784065.4296564898</v>
      </c>
    </row>
    <row r="5" spans="1:19" ht="14.85" customHeight="1">
      <c r="A5" s="578" t="s">
        <v>137</v>
      </c>
      <c r="B5" s="52">
        <v>502254.5</v>
      </c>
      <c r="C5" s="52">
        <v>545803</v>
      </c>
      <c r="D5" s="52">
        <v>642388.19999999995</v>
      </c>
      <c r="E5" s="53">
        <v>779254.16443488002</v>
      </c>
      <c r="F5" s="53">
        <v>960774.43389801006</v>
      </c>
      <c r="G5" s="1040">
        <v>1155334.5535552199</v>
      </c>
      <c r="H5" s="52">
        <v>1037766.1481078001</v>
      </c>
      <c r="I5" s="52">
        <v>1006598.85191343</v>
      </c>
      <c r="J5" s="52">
        <v>1031852.01587227</v>
      </c>
      <c r="K5" s="53">
        <v>1181541.92864152</v>
      </c>
      <c r="L5" s="52">
        <v>1086457.4054318299</v>
      </c>
      <c r="M5" s="52">
        <v>1063633.0007929399</v>
      </c>
      <c r="N5" s="52">
        <v>1125394.9243976802</v>
      </c>
      <c r="O5" s="53">
        <v>1378134.4264730702</v>
      </c>
      <c r="P5" s="52">
        <v>1416379.0418751801</v>
      </c>
      <c r="Q5" s="52">
        <v>1353982.6063849102</v>
      </c>
      <c r="R5" s="52">
        <v>1342358.0275790901</v>
      </c>
      <c r="S5" s="53">
        <v>1566046.4398569099</v>
      </c>
    </row>
    <row r="6" spans="1:19" ht="14.85" customHeight="1">
      <c r="A6" s="580" t="s">
        <v>138</v>
      </c>
      <c r="B6" s="52">
        <v>503032.5</v>
      </c>
      <c r="C6" s="52">
        <v>545803</v>
      </c>
      <c r="D6" s="52">
        <v>642388.19999999995</v>
      </c>
      <c r="E6" s="53">
        <v>779254.16443488002</v>
      </c>
      <c r="F6" s="53">
        <v>960774.43389801006</v>
      </c>
      <c r="G6" s="1040">
        <v>1155334.5535552199</v>
      </c>
      <c r="H6" s="52">
        <v>1037766.1481078001</v>
      </c>
      <c r="I6" s="52">
        <v>1006598.85191343</v>
      </c>
      <c r="J6" s="52">
        <v>1031852.01587227</v>
      </c>
      <c r="K6" s="53">
        <v>1181541.92864152</v>
      </c>
      <c r="L6" s="52">
        <v>1086457.4054318299</v>
      </c>
      <c r="M6" s="52">
        <v>1063633.0007929399</v>
      </c>
      <c r="N6" s="52">
        <v>1125394.9243976802</v>
      </c>
      <c r="O6" s="53">
        <v>1378134.4264730702</v>
      </c>
      <c r="P6" s="52">
        <v>1416379.0418751801</v>
      </c>
      <c r="Q6" s="52">
        <v>1353982.6063849102</v>
      </c>
      <c r="R6" s="52">
        <v>1342358.0275790901</v>
      </c>
      <c r="S6" s="53">
        <v>1566046.4398569099</v>
      </c>
    </row>
    <row r="7" spans="1:19" ht="14.85" customHeight="1">
      <c r="A7" s="582" t="s">
        <v>139</v>
      </c>
      <c r="B7" s="65">
        <v>-778</v>
      </c>
      <c r="C7" s="52">
        <v>0</v>
      </c>
      <c r="D7" s="52">
        <v>0</v>
      </c>
      <c r="E7" s="53">
        <v>0</v>
      </c>
      <c r="F7" s="53">
        <v>0</v>
      </c>
      <c r="G7" s="1040"/>
      <c r="H7" s="65"/>
      <c r="I7" s="52"/>
      <c r="J7" s="52"/>
      <c r="K7" s="53"/>
      <c r="L7" s="65"/>
      <c r="M7" s="52"/>
      <c r="N7" s="52"/>
      <c r="O7" s="53"/>
      <c r="P7" s="65"/>
      <c r="Q7" s="52"/>
      <c r="R7" s="52"/>
      <c r="S7" s="53"/>
    </row>
    <row r="8" spans="1:19" ht="14.85" customHeight="1">
      <c r="A8" s="578" t="s">
        <v>140</v>
      </c>
      <c r="B8" s="49">
        <v>186398.02727272731</v>
      </c>
      <c r="C8" s="49">
        <v>186507.30300291738</v>
      </c>
      <c r="D8" s="49">
        <v>120399.8</v>
      </c>
      <c r="E8" s="50">
        <v>195649.75649761999</v>
      </c>
      <c r="F8" s="50">
        <v>234497.50235366999</v>
      </c>
      <c r="G8" s="1039">
        <v>393758.47785556002</v>
      </c>
      <c r="H8" s="49">
        <v>346274.24429020006</v>
      </c>
      <c r="I8" s="49">
        <v>284894.34606606001</v>
      </c>
      <c r="J8" s="49">
        <v>230121.58328446001</v>
      </c>
      <c r="K8" s="50">
        <v>472318.05104816001</v>
      </c>
      <c r="L8" s="49">
        <v>724432.58667759004</v>
      </c>
      <c r="M8" s="49">
        <v>471479.34774591995</v>
      </c>
      <c r="N8" s="49">
        <v>218929.68996792997</v>
      </c>
      <c r="O8" s="50">
        <v>467580.09010104998</v>
      </c>
      <c r="P8" s="49">
        <v>289537.39913762</v>
      </c>
      <c r="Q8" s="49">
        <v>711073.73210086999</v>
      </c>
      <c r="R8" s="49">
        <v>565881.34323582996</v>
      </c>
      <c r="S8" s="50">
        <v>1218018.9897995801</v>
      </c>
    </row>
    <row r="9" spans="1:19" ht="14.85" customHeight="1">
      <c r="A9" s="580" t="s">
        <v>141</v>
      </c>
      <c r="B9" s="52">
        <v>159892.84545454546</v>
      </c>
      <c r="C9" s="52">
        <v>171067.43486050572</v>
      </c>
      <c r="D9" s="52">
        <v>114847.7</v>
      </c>
      <c r="E9" s="53">
        <v>195649.8</v>
      </c>
      <c r="F9" s="53">
        <v>234497.50235366999</v>
      </c>
      <c r="G9" s="1040"/>
      <c r="H9" s="52"/>
      <c r="I9" s="52"/>
      <c r="J9" s="52"/>
      <c r="K9" s="53"/>
      <c r="L9" s="52"/>
      <c r="M9" s="52"/>
      <c r="N9" s="52"/>
      <c r="O9" s="53"/>
      <c r="P9" s="52"/>
      <c r="Q9" s="52"/>
      <c r="R9" s="52"/>
      <c r="S9" s="53"/>
    </row>
    <row r="10" spans="1:19" ht="14.85" customHeight="1">
      <c r="A10" s="591" t="s">
        <v>142</v>
      </c>
      <c r="B10" s="52">
        <v>19985.436363636363</v>
      </c>
      <c r="C10" s="52">
        <v>26395.122974367245</v>
      </c>
      <c r="D10" s="52">
        <v>15422.9</v>
      </c>
      <c r="E10" s="53">
        <v>87012.956497609994</v>
      </c>
      <c r="F10" s="53">
        <v>93015.391032109997</v>
      </c>
      <c r="G10" s="1040">
        <v>244020.94004207998</v>
      </c>
      <c r="H10" s="52">
        <v>199329.78093472001</v>
      </c>
      <c r="I10" s="52">
        <v>212414.82342057998</v>
      </c>
      <c r="J10" s="52">
        <v>153074.02943698002</v>
      </c>
      <c r="K10" s="53">
        <v>388247.25061615999</v>
      </c>
      <c r="L10" s="52">
        <v>634298.57592459</v>
      </c>
      <c r="M10" s="52">
        <v>382033.35346591996</v>
      </c>
      <c r="N10" s="52">
        <v>126683.26933792999</v>
      </c>
      <c r="O10" s="53">
        <v>375017.09845604998</v>
      </c>
      <c r="P10" s="52">
        <v>289537.39913762</v>
      </c>
      <c r="Q10" s="52">
        <v>711073.73210086999</v>
      </c>
      <c r="R10" s="52">
        <v>565881.34323582996</v>
      </c>
      <c r="S10" s="53">
        <v>446282.82264004997</v>
      </c>
    </row>
    <row r="11" spans="1:19" ht="14.85" customHeight="1">
      <c r="A11" s="591" t="s">
        <v>143</v>
      </c>
      <c r="B11" s="52">
        <v>3.5545454545454547</v>
      </c>
      <c r="C11" s="52">
        <v>3.5354735724718802</v>
      </c>
      <c r="D11" s="52">
        <v>3.5</v>
      </c>
      <c r="E11" s="53">
        <v>0</v>
      </c>
      <c r="F11" s="53">
        <v>0</v>
      </c>
      <c r="G11" s="1040"/>
      <c r="H11" s="52"/>
      <c r="I11" s="52"/>
      <c r="J11" s="52"/>
      <c r="K11" s="53"/>
      <c r="L11" s="52"/>
      <c r="M11" s="52"/>
      <c r="N11" s="52"/>
      <c r="O11" s="53"/>
      <c r="P11" s="52"/>
      <c r="Q11" s="52"/>
      <c r="R11" s="52"/>
      <c r="S11" s="53"/>
    </row>
    <row r="12" spans="1:19" ht="14.85" customHeight="1">
      <c r="A12" s="591" t="s">
        <v>144</v>
      </c>
      <c r="B12" s="52">
        <v>139903.85454545455</v>
      </c>
      <c r="C12" s="52">
        <v>144668.77641256599</v>
      </c>
      <c r="D12" s="52">
        <v>99421.3</v>
      </c>
      <c r="E12" s="53">
        <v>108636.80000001</v>
      </c>
      <c r="F12" s="53">
        <v>141482.11132155999</v>
      </c>
      <c r="G12" s="1040">
        <v>149737.53781348001</v>
      </c>
      <c r="H12" s="52">
        <v>146944.46335548002</v>
      </c>
      <c r="I12" s="52">
        <v>72479.522645479999</v>
      </c>
      <c r="J12" s="52">
        <v>77047.553847479998</v>
      </c>
      <c r="K12" s="53">
        <v>84070.800432000004</v>
      </c>
      <c r="L12" s="52">
        <v>90134.010752999995</v>
      </c>
      <c r="M12" s="52">
        <v>89445.994279999999</v>
      </c>
      <c r="N12" s="52">
        <v>92246.420629999993</v>
      </c>
      <c r="O12" s="53">
        <v>92562.991645000002</v>
      </c>
      <c r="P12" s="52">
        <v>0</v>
      </c>
      <c r="Q12" s="52">
        <v>0</v>
      </c>
      <c r="R12" s="52">
        <v>0</v>
      </c>
      <c r="S12" s="53">
        <v>771736.16715952998</v>
      </c>
    </row>
    <row r="13" spans="1:19" ht="15" customHeight="1">
      <c r="A13" s="580" t="s">
        <v>909</v>
      </c>
      <c r="B13" s="52">
        <v>15723.609090909089</v>
      </c>
      <c r="C13" s="52">
        <v>15419.545682978298</v>
      </c>
      <c r="D13" s="52">
        <v>5552.1</v>
      </c>
      <c r="E13" s="52">
        <v>0</v>
      </c>
      <c r="F13" s="52">
        <v>0</v>
      </c>
      <c r="G13" s="104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</row>
    <row r="14" spans="1:19" ht="14.85" customHeight="1">
      <c r="A14" s="591" t="s">
        <v>146</v>
      </c>
      <c r="B14" s="52">
        <v>3544.1363636363631</v>
      </c>
      <c r="C14" s="52">
        <v>2115.2294116364596</v>
      </c>
      <c r="D14" s="52">
        <v>3867.4</v>
      </c>
      <c r="E14" s="52">
        <v>0</v>
      </c>
      <c r="F14" s="52">
        <v>0</v>
      </c>
      <c r="G14" s="104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</row>
    <row r="15" spans="1:19" ht="14.85" customHeight="1">
      <c r="A15" s="591" t="s">
        <v>147</v>
      </c>
      <c r="B15" s="52">
        <v>26.736363636360693</v>
      </c>
      <c r="C15" s="52">
        <v>8.7212841434831319</v>
      </c>
      <c r="D15" s="52">
        <v>8.6999999999999993</v>
      </c>
      <c r="E15" s="52">
        <v>0</v>
      </c>
      <c r="F15" s="52">
        <v>0</v>
      </c>
      <c r="G15" s="104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</row>
    <row r="16" spans="1:19" ht="14.85" customHeight="1">
      <c r="A16" s="591" t="s">
        <v>148</v>
      </c>
      <c r="B16" s="52">
        <v>12152.736363636364</v>
      </c>
      <c r="C16" s="52">
        <v>13295.594987198356</v>
      </c>
      <c r="D16" s="52">
        <v>1676</v>
      </c>
      <c r="E16" s="52">
        <v>0</v>
      </c>
      <c r="F16" s="52">
        <v>0</v>
      </c>
      <c r="G16" s="104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</row>
    <row r="17" spans="1:19" ht="14.85" customHeight="1">
      <c r="A17" s="580" t="s">
        <v>149</v>
      </c>
      <c r="B17" s="52">
        <v>77.372727272727275</v>
      </c>
      <c r="C17" s="52">
        <v>20.322459433371737</v>
      </c>
      <c r="D17" s="52">
        <v>0</v>
      </c>
      <c r="E17" s="52">
        <v>0</v>
      </c>
      <c r="F17" s="52">
        <v>0</v>
      </c>
      <c r="G17" s="104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</row>
    <row r="18" spans="1:19" ht="14.85" customHeight="1">
      <c r="A18" s="581" t="s">
        <v>150</v>
      </c>
      <c r="B18" s="52">
        <v>10704.2</v>
      </c>
      <c r="C18" s="52">
        <v>0</v>
      </c>
      <c r="D18" s="52">
        <v>0</v>
      </c>
      <c r="E18" s="52">
        <v>0</v>
      </c>
      <c r="F18" s="52">
        <v>0</v>
      </c>
      <c r="G18" s="104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</row>
    <row r="19" spans="1:19" ht="14.85" customHeight="1">
      <c r="A19" s="578" t="s">
        <v>152</v>
      </c>
      <c r="B19" s="49">
        <v>235740.43299999996</v>
      </c>
      <c r="C19" s="49">
        <v>143519.28012933</v>
      </c>
      <c r="D19" s="49">
        <v>215524.2</v>
      </c>
      <c r="E19" s="50">
        <v>131801.60311055998</v>
      </c>
      <c r="F19" s="50">
        <v>93150.8</v>
      </c>
      <c r="G19" s="1039">
        <v>313992.77371704002</v>
      </c>
      <c r="H19" s="49">
        <v>280475.84020778001</v>
      </c>
      <c r="I19" s="49">
        <v>291052.01676443004</v>
      </c>
      <c r="J19" s="49">
        <v>451301.46276213008</v>
      </c>
      <c r="K19" s="50">
        <v>703353.03022317996</v>
      </c>
      <c r="L19" s="49">
        <v>427500.98845670006</v>
      </c>
      <c r="M19" s="49">
        <v>443484.29099042004</v>
      </c>
      <c r="N19" s="49">
        <v>654586.63926751004</v>
      </c>
      <c r="O19" s="50">
        <v>658692.86848786997</v>
      </c>
      <c r="P19" s="49">
        <v>347754.67401011998</v>
      </c>
      <c r="Q19" s="49">
        <v>496637.11227176001</v>
      </c>
      <c r="R19" s="49">
        <v>553500.75126567995</v>
      </c>
      <c r="S19" s="50">
        <v>605595.89290589991</v>
      </c>
    </row>
    <row r="20" spans="1:19" ht="14.85" customHeight="1">
      <c r="A20" s="579" t="s">
        <v>153</v>
      </c>
      <c r="B20" s="52">
        <v>235280.83299999998</v>
      </c>
      <c r="C20" s="52">
        <v>143103.15301615</v>
      </c>
      <c r="D20" s="52">
        <v>211134.4</v>
      </c>
      <c r="E20" s="53">
        <v>113746.47974256</v>
      </c>
      <c r="F20" s="53">
        <v>45639</v>
      </c>
      <c r="G20" s="1040">
        <v>46264.39584728</v>
      </c>
      <c r="H20" s="52">
        <v>-17324.518404709997</v>
      </c>
      <c r="I20" s="52">
        <v>-39765.739187799998</v>
      </c>
      <c r="J20" s="52">
        <v>20410.822692499991</v>
      </c>
      <c r="K20" s="53">
        <v>198260.38889467</v>
      </c>
      <c r="L20" s="52">
        <v>53992.522881830002</v>
      </c>
      <c r="M20" s="52">
        <v>52619.59824521</v>
      </c>
      <c r="N20" s="52">
        <v>85474.965900630006</v>
      </c>
      <c r="O20" s="53">
        <v>108176.66332189999</v>
      </c>
      <c r="P20" s="52">
        <v>68464.307359819999</v>
      </c>
      <c r="Q20" s="52">
        <v>112129.59205032</v>
      </c>
      <c r="R20" s="52">
        <v>69060.330093950004</v>
      </c>
      <c r="S20" s="53">
        <v>117803.41125936</v>
      </c>
    </row>
    <row r="21" spans="1:19" ht="14.85" customHeight="1">
      <c r="A21" s="583" t="s">
        <v>154</v>
      </c>
      <c r="B21" s="52">
        <v>235280.83299999998</v>
      </c>
      <c r="C21" s="52">
        <v>143103.15301615</v>
      </c>
      <c r="D21" s="52">
        <v>211134.4</v>
      </c>
      <c r="E21" s="53">
        <v>113746.47974256</v>
      </c>
      <c r="F21" s="53">
        <v>45639</v>
      </c>
      <c r="G21" s="1040">
        <v>46264.39584728</v>
      </c>
      <c r="H21" s="52">
        <v>-17324.518404709997</v>
      </c>
      <c r="I21" s="52">
        <v>-39765.739187799998</v>
      </c>
      <c r="J21" s="52">
        <v>20410.822692499991</v>
      </c>
      <c r="K21" s="53">
        <v>198260.38889467</v>
      </c>
      <c r="L21" s="52">
        <v>53992.522881830002</v>
      </c>
      <c r="M21" s="52">
        <v>52619.59824521</v>
      </c>
      <c r="N21" s="52">
        <v>85474.965900630006</v>
      </c>
      <c r="O21" s="53">
        <v>108176.66332189999</v>
      </c>
      <c r="P21" s="52">
        <v>68464.307359819999</v>
      </c>
      <c r="Q21" s="52">
        <v>112129.59205032</v>
      </c>
      <c r="R21" s="52">
        <v>69060.330093950004</v>
      </c>
      <c r="S21" s="53">
        <v>117803.41125936</v>
      </c>
    </row>
    <row r="22" spans="1:19" ht="14.85" customHeight="1">
      <c r="A22" s="579" t="s">
        <v>155</v>
      </c>
      <c r="B22" s="52">
        <v>7.6</v>
      </c>
      <c r="C22" s="52">
        <v>114.05550984999999</v>
      </c>
      <c r="D22" s="52">
        <v>4093.5</v>
      </c>
      <c r="E22" s="52">
        <v>0</v>
      </c>
      <c r="F22" s="52">
        <v>0</v>
      </c>
      <c r="G22" s="104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</row>
    <row r="23" spans="1:19" ht="14.85" customHeight="1">
      <c r="A23" s="595" t="s">
        <v>156</v>
      </c>
      <c r="B23" s="52">
        <v>0.3</v>
      </c>
      <c r="C23" s="52">
        <v>20.988160360000002</v>
      </c>
      <c r="D23" s="52">
        <v>2.2000000000000002</v>
      </c>
      <c r="E23" s="52">
        <v>0</v>
      </c>
      <c r="F23" s="52">
        <v>0</v>
      </c>
      <c r="G23" s="104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</row>
    <row r="24" spans="1:19" ht="14.85" customHeight="1">
      <c r="A24" s="592" t="s">
        <v>157</v>
      </c>
      <c r="B24" s="52">
        <v>0</v>
      </c>
      <c r="C24" s="52">
        <v>2.2876999999999997E-3</v>
      </c>
      <c r="D24" s="52">
        <v>1.1000000000000001</v>
      </c>
      <c r="E24" s="52">
        <v>0</v>
      </c>
      <c r="F24" s="52">
        <v>0</v>
      </c>
      <c r="G24" s="104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</row>
    <row r="25" spans="1:19" ht="14.85" customHeight="1">
      <c r="A25" s="592" t="s">
        <v>158</v>
      </c>
      <c r="B25" s="52">
        <v>0.3</v>
      </c>
      <c r="C25" s="52">
        <v>20.985872660000002</v>
      </c>
      <c r="D25" s="52">
        <v>1.1000000000000001</v>
      </c>
      <c r="E25" s="52">
        <v>0</v>
      </c>
      <c r="F25" s="52">
        <v>0</v>
      </c>
      <c r="G25" s="104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</row>
    <row r="26" spans="1:19" ht="14.85" customHeight="1">
      <c r="A26" s="592" t="s">
        <v>159</v>
      </c>
      <c r="B26" s="52">
        <v>0</v>
      </c>
      <c r="C26" s="52">
        <v>0</v>
      </c>
      <c r="D26" s="52">
        <v>0</v>
      </c>
      <c r="E26" s="52">
        <v>0</v>
      </c>
      <c r="F26" s="52">
        <v>0</v>
      </c>
      <c r="G26" s="104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</row>
    <row r="27" spans="1:19" ht="14.85" customHeight="1">
      <c r="A27" s="595" t="s">
        <v>160</v>
      </c>
      <c r="B27" s="52">
        <v>102.8</v>
      </c>
      <c r="C27" s="52">
        <v>281.08344297000002</v>
      </c>
      <c r="D27" s="52">
        <v>294.10000000000002</v>
      </c>
      <c r="E27" s="53">
        <v>18055.123368</v>
      </c>
      <c r="F27" s="53">
        <v>47511.764496440002</v>
      </c>
      <c r="G27" s="1040">
        <v>267728.37786976004</v>
      </c>
      <c r="H27" s="52">
        <v>297800.35861249</v>
      </c>
      <c r="I27" s="52">
        <v>330817.75595223001</v>
      </c>
      <c r="J27" s="52">
        <v>430890.64006963006</v>
      </c>
      <c r="K27" s="53">
        <v>505092.64132850996</v>
      </c>
      <c r="L27" s="52">
        <v>373508.46557487006</v>
      </c>
      <c r="M27" s="52">
        <v>390864.69274521002</v>
      </c>
      <c r="N27" s="52">
        <v>569111.67336688004</v>
      </c>
      <c r="O27" s="53">
        <v>550516.20516597002</v>
      </c>
      <c r="P27" s="52">
        <v>279290.36665029998</v>
      </c>
      <c r="Q27" s="52">
        <v>384507.52022144001</v>
      </c>
      <c r="R27" s="52">
        <v>484440.42117172998</v>
      </c>
      <c r="S27" s="53">
        <v>487792.48164653993</v>
      </c>
    </row>
    <row r="28" spans="1:19" ht="14.85" customHeight="1">
      <c r="A28" s="592" t="s">
        <v>161</v>
      </c>
      <c r="B28" s="52">
        <v>102.5</v>
      </c>
      <c r="C28" s="52">
        <v>9.0697494600000006</v>
      </c>
      <c r="D28" s="52">
        <v>67.3</v>
      </c>
      <c r="E28" s="53">
        <v>2587.72622559</v>
      </c>
      <c r="F28" s="53">
        <v>1652.52601456</v>
      </c>
      <c r="G28" s="1040">
        <v>1787.7100572300001</v>
      </c>
      <c r="H28" s="52">
        <v>162.57451694999997</v>
      </c>
      <c r="I28" s="52">
        <v>641.81738461999998</v>
      </c>
      <c r="J28" s="52">
        <v>802.0525801</v>
      </c>
      <c r="K28" s="53">
        <v>18274.041838330002</v>
      </c>
      <c r="L28" s="52">
        <v>1173.6984788499999</v>
      </c>
      <c r="M28" s="52">
        <v>5550.47302769</v>
      </c>
      <c r="N28" s="52">
        <v>213445.37291701999</v>
      </c>
      <c r="O28" s="53">
        <v>55922.635152360002</v>
      </c>
      <c r="P28" s="52">
        <v>14003.252765559999</v>
      </c>
      <c r="Q28" s="52">
        <v>71139.209351940008</v>
      </c>
      <c r="R28" s="52">
        <v>39060.227580650004</v>
      </c>
      <c r="S28" s="53">
        <v>14240.553243079999</v>
      </c>
    </row>
    <row r="29" spans="1:19" ht="14.85" customHeight="1">
      <c r="A29" s="592" t="s">
        <v>162</v>
      </c>
      <c r="B29" s="52">
        <v>0.3</v>
      </c>
      <c r="C29" s="52">
        <v>272.01369351</v>
      </c>
      <c r="D29" s="52">
        <v>226.8</v>
      </c>
      <c r="E29" s="53">
        <v>15467.39714241</v>
      </c>
      <c r="F29" s="53">
        <v>45859.238481880006</v>
      </c>
      <c r="G29" s="1040">
        <v>265940.66781253001</v>
      </c>
      <c r="H29" s="52">
        <v>297637.78409554</v>
      </c>
      <c r="I29" s="52">
        <v>330175.93856760999</v>
      </c>
      <c r="J29" s="52">
        <v>430088.58748953004</v>
      </c>
      <c r="K29" s="53">
        <v>486818.59949017997</v>
      </c>
      <c r="L29" s="52">
        <v>372334.76709602005</v>
      </c>
      <c r="M29" s="52">
        <v>385314.21971752</v>
      </c>
      <c r="N29" s="52">
        <v>355666.30044985999</v>
      </c>
      <c r="O29" s="53">
        <v>494593.57001361001</v>
      </c>
      <c r="P29" s="52">
        <v>265287.11388473999</v>
      </c>
      <c r="Q29" s="52">
        <v>313368.31086949998</v>
      </c>
      <c r="R29" s="52">
        <v>445380.19359107997</v>
      </c>
      <c r="S29" s="53">
        <v>473551.92840345996</v>
      </c>
    </row>
    <row r="30" spans="1:19" ht="14.85" customHeight="1">
      <c r="A30" s="595" t="s">
        <v>163</v>
      </c>
      <c r="B30" s="52">
        <v>348.9</v>
      </c>
      <c r="C30" s="52">
        <v>0</v>
      </c>
      <c r="D30" s="52">
        <v>0</v>
      </c>
      <c r="E30" s="52">
        <v>0</v>
      </c>
      <c r="F30" s="52">
        <v>0</v>
      </c>
      <c r="G30" s="104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</row>
    <row r="31" spans="1:19" s="57" customFormat="1" ht="14.85" customHeight="1">
      <c r="A31" s="592"/>
      <c r="B31" s="53"/>
      <c r="C31" s="53"/>
      <c r="D31" s="53"/>
      <c r="E31" s="53"/>
      <c r="F31" s="53"/>
      <c r="G31" s="1038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</row>
    <row r="32" spans="1:19" ht="14.85" customHeight="1">
      <c r="A32" s="578" t="s">
        <v>165</v>
      </c>
      <c r="B32" s="49">
        <v>5982</v>
      </c>
      <c r="C32" s="49">
        <v>228615.29895991003</v>
      </c>
      <c r="D32" s="49">
        <v>43817.2</v>
      </c>
      <c r="E32" s="50">
        <v>0</v>
      </c>
      <c r="F32" s="50">
        <v>9005.1</v>
      </c>
      <c r="G32" s="1039">
        <v>0</v>
      </c>
      <c r="H32" s="49">
        <v>0</v>
      </c>
      <c r="I32" s="49">
        <v>0</v>
      </c>
      <c r="J32" s="49">
        <v>0</v>
      </c>
      <c r="K32" s="50">
        <v>306.54896012</v>
      </c>
      <c r="L32" s="49">
        <v>123907.05288981</v>
      </c>
      <c r="M32" s="49">
        <v>363768.17180204997</v>
      </c>
      <c r="N32" s="49">
        <v>228393.25868437</v>
      </c>
      <c r="O32" s="50">
        <v>39038.755521630002</v>
      </c>
      <c r="P32" s="49">
        <v>182321.03789149001</v>
      </c>
      <c r="Q32" s="49">
        <v>81757.708497330008</v>
      </c>
      <c r="R32" s="49">
        <v>3091.9475651600001</v>
      </c>
      <c r="S32" s="50">
        <v>6025.4556955400003</v>
      </c>
    </row>
    <row r="33" spans="1:19" ht="14.85" customHeight="1">
      <c r="A33" s="578" t="s">
        <v>166</v>
      </c>
      <c r="B33" s="53">
        <v>5008.3</v>
      </c>
      <c r="C33" s="53">
        <v>108374.43518562001</v>
      </c>
      <c r="D33" s="53">
        <v>30932.6</v>
      </c>
      <c r="E33" s="53">
        <v>0</v>
      </c>
      <c r="F33" s="53">
        <v>0</v>
      </c>
      <c r="G33" s="1040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</row>
    <row r="34" spans="1:19" ht="14.85" customHeight="1">
      <c r="A34" s="579" t="s">
        <v>167</v>
      </c>
      <c r="B34" s="53">
        <v>4099.2</v>
      </c>
      <c r="C34" s="53">
        <v>54773.842949530001</v>
      </c>
      <c r="D34" s="53">
        <v>30834.1</v>
      </c>
      <c r="E34" s="53">
        <v>0</v>
      </c>
      <c r="F34" s="53">
        <v>0</v>
      </c>
      <c r="G34" s="1042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</row>
    <row r="35" spans="1:19" ht="14.85" customHeight="1">
      <c r="A35" s="579" t="s">
        <v>168</v>
      </c>
      <c r="B35" s="53">
        <v>909.1</v>
      </c>
      <c r="C35" s="53">
        <v>46994.415337730003</v>
      </c>
      <c r="D35" s="53">
        <v>98.5</v>
      </c>
      <c r="E35" s="53">
        <v>0</v>
      </c>
      <c r="F35" s="53">
        <v>0</v>
      </c>
      <c r="G35" s="1042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</row>
    <row r="36" spans="1:19" ht="14.85" customHeight="1">
      <c r="A36" s="579" t="s">
        <v>169</v>
      </c>
      <c r="B36" s="53">
        <v>0</v>
      </c>
      <c r="C36" s="53">
        <v>6606.1768983599995</v>
      </c>
      <c r="D36" s="53">
        <v>0</v>
      </c>
      <c r="E36" s="53">
        <v>0</v>
      </c>
      <c r="F36" s="53">
        <v>0</v>
      </c>
      <c r="G36" s="1042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</row>
    <row r="37" spans="1:19" ht="14.85" customHeight="1">
      <c r="A37" s="579" t="s">
        <v>170</v>
      </c>
      <c r="B37" s="53">
        <v>0</v>
      </c>
      <c r="C37" s="53">
        <v>0</v>
      </c>
      <c r="D37" s="53">
        <v>0</v>
      </c>
      <c r="E37" s="53">
        <v>0</v>
      </c>
      <c r="F37" s="53">
        <v>0</v>
      </c>
      <c r="G37" s="1042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</row>
    <row r="38" spans="1:19" ht="14.85" customHeight="1">
      <c r="A38" s="578" t="s">
        <v>171</v>
      </c>
      <c r="B38" s="53">
        <v>972.6</v>
      </c>
      <c r="C38" s="53">
        <v>120239.76377429</v>
      </c>
      <c r="D38" s="53">
        <v>12884.6</v>
      </c>
      <c r="E38" s="53">
        <v>0</v>
      </c>
      <c r="F38" s="53">
        <v>0</v>
      </c>
      <c r="G38" s="1042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</row>
    <row r="39" spans="1:19" ht="14.85" customHeight="1">
      <c r="A39" s="579" t="s">
        <v>172</v>
      </c>
      <c r="B39" s="53">
        <v>972.6</v>
      </c>
      <c r="C39" s="53">
        <v>4524.9976802900001</v>
      </c>
      <c r="D39" s="53">
        <v>8034.3</v>
      </c>
      <c r="E39" s="53">
        <v>0</v>
      </c>
      <c r="F39" s="53">
        <v>0</v>
      </c>
      <c r="G39" s="1042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</row>
    <row r="40" spans="1:19" ht="14.85" customHeight="1">
      <c r="A40" s="578" t="s">
        <v>174</v>
      </c>
      <c r="B40" s="53">
        <v>1.1000000000000001</v>
      </c>
      <c r="C40" s="53">
        <v>1.1000000000000001</v>
      </c>
      <c r="D40" s="53">
        <v>4666.3</v>
      </c>
      <c r="E40" s="53">
        <v>0</v>
      </c>
      <c r="F40" s="53">
        <v>0</v>
      </c>
      <c r="G40" s="1042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</row>
    <row r="41" spans="1:19" s="57" customFormat="1" ht="14.85" customHeight="1">
      <c r="A41" s="596" t="s">
        <v>175</v>
      </c>
      <c r="B41" s="53">
        <v>0</v>
      </c>
      <c r="C41" s="53">
        <v>0</v>
      </c>
      <c r="D41" s="53">
        <v>184</v>
      </c>
      <c r="E41" s="53">
        <v>0</v>
      </c>
      <c r="F41" s="53">
        <v>0</v>
      </c>
      <c r="G41" s="104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</row>
    <row r="42" spans="1:19" s="57" customFormat="1" ht="14.85" customHeight="1">
      <c r="A42" s="597" t="s">
        <v>173</v>
      </c>
      <c r="B42" s="53">
        <v>0</v>
      </c>
      <c r="C42" s="53">
        <v>0</v>
      </c>
      <c r="D42" s="53">
        <v>0</v>
      </c>
      <c r="E42" s="53">
        <v>0</v>
      </c>
      <c r="F42" s="53">
        <v>0</v>
      </c>
      <c r="G42" s="1043"/>
      <c r="H42" s="53"/>
      <c r="I42" s="53"/>
      <c r="J42" s="53"/>
      <c r="K42" s="53">
        <v>306.54896012</v>
      </c>
      <c r="L42" s="53">
        <v>123907.05288981</v>
      </c>
      <c r="M42" s="53">
        <v>363768.17180204997</v>
      </c>
      <c r="N42" s="53">
        <v>228393.25868437</v>
      </c>
      <c r="O42" s="53">
        <v>39038.755521630002</v>
      </c>
      <c r="P42" s="53">
        <v>182321.03789149001</v>
      </c>
      <c r="Q42" s="53">
        <v>81757.708497330008</v>
      </c>
      <c r="R42" s="53">
        <v>3091.9475651600001</v>
      </c>
      <c r="S42" s="53">
        <v>6025.4556955400003</v>
      </c>
    </row>
    <row r="43" spans="1:19" s="57" customFormat="1" ht="14.85" customHeight="1">
      <c r="A43" s="598"/>
      <c r="B43" s="53"/>
      <c r="C43" s="53"/>
      <c r="D43" s="53"/>
      <c r="E43" s="53"/>
      <c r="F43" s="53"/>
      <c r="G43" s="104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</row>
    <row r="44" spans="1:19" ht="14.85" customHeight="1">
      <c r="A44" s="578" t="s">
        <v>176</v>
      </c>
      <c r="B44" s="49">
        <v>87455</v>
      </c>
      <c r="C44" s="49">
        <v>67734</v>
      </c>
      <c r="D44" s="49">
        <v>12887.1</v>
      </c>
      <c r="E44" s="50">
        <v>13940.73942724</v>
      </c>
      <c r="F44" s="50">
        <v>0</v>
      </c>
      <c r="G44" s="1039">
        <v>70644.82269288</v>
      </c>
      <c r="H44" s="49">
        <v>70752.098160149995</v>
      </c>
      <c r="I44" s="49">
        <v>69618.919227689999</v>
      </c>
      <c r="J44" s="49">
        <v>23743.3615345</v>
      </c>
      <c r="K44" s="50">
        <v>25225.47478878</v>
      </c>
      <c r="L44" s="49">
        <v>3134.87654312</v>
      </c>
      <c r="M44" s="49">
        <v>2.2499999999999999E-2</v>
      </c>
      <c r="N44" s="49">
        <v>2.2499999999999999E-2</v>
      </c>
      <c r="O44" s="50">
        <v>2.2499999999999999E-2</v>
      </c>
      <c r="P44" s="49">
        <v>2.2499999999999999E-2</v>
      </c>
      <c r="Q44" s="49"/>
      <c r="R44" s="49"/>
      <c r="S44" s="50"/>
    </row>
    <row r="45" spans="1:19" ht="14.85" customHeight="1">
      <c r="A45" s="578" t="s">
        <v>177</v>
      </c>
      <c r="B45" s="52">
        <v>87455</v>
      </c>
      <c r="C45" s="52">
        <v>67734</v>
      </c>
      <c r="D45" s="52">
        <v>12887.1</v>
      </c>
      <c r="E45" s="53">
        <v>13940.73942724</v>
      </c>
      <c r="F45" s="53">
        <v>0</v>
      </c>
      <c r="G45" s="1040">
        <v>70644.82269288</v>
      </c>
      <c r="H45" s="52">
        <v>70752.098160149995</v>
      </c>
      <c r="I45" s="52">
        <v>69618.919227689999</v>
      </c>
      <c r="J45" s="52">
        <v>23743.3615345</v>
      </c>
      <c r="K45" s="53">
        <v>25225.47478878</v>
      </c>
      <c r="L45" s="52">
        <v>3134.87654312</v>
      </c>
      <c r="M45" s="52">
        <v>2.2499999999999999E-2</v>
      </c>
      <c r="N45" s="52">
        <v>2.2499999999999999E-2</v>
      </c>
      <c r="O45" s="53">
        <v>2.2499999999999999E-2</v>
      </c>
      <c r="P45" s="52">
        <v>2.2499999999999999E-2</v>
      </c>
      <c r="Q45" s="52">
        <v>2.2499999999999999E-2</v>
      </c>
      <c r="R45" s="52">
        <v>0</v>
      </c>
      <c r="S45" s="53">
        <v>0</v>
      </c>
    </row>
    <row r="46" spans="1:19" ht="14.85" customHeight="1">
      <c r="A46" s="579" t="s">
        <v>178</v>
      </c>
      <c r="B46" s="52">
        <v>87455</v>
      </c>
      <c r="C46" s="52">
        <v>67734</v>
      </c>
      <c r="D46" s="52">
        <v>12887.1</v>
      </c>
      <c r="E46" s="53">
        <v>13940.73942724</v>
      </c>
      <c r="F46" s="53">
        <v>0</v>
      </c>
      <c r="G46" s="1040"/>
      <c r="H46" s="52"/>
      <c r="I46" s="52"/>
      <c r="J46" s="52"/>
      <c r="K46" s="53"/>
      <c r="L46" s="52"/>
      <c r="M46" s="52"/>
      <c r="N46" s="52"/>
      <c r="O46" s="53"/>
      <c r="P46" s="52"/>
      <c r="Q46" s="52">
        <v>2.2499999999999999E-2</v>
      </c>
      <c r="R46" s="52">
        <v>0</v>
      </c>
      <c r="S46" s="53">
        <v>0</v>
      </c>
    </row>
    <row r="47" spans="1:19" s="57" customFormat="1" ht="14.85" customHeight="1">
      <c r="A47" s="599"/>
      <c r="B47" s="55"/>
      <c r="C47" s="52"/>
      <c r="D47" s="52"/>
      <c r="E47" s="53"/>
      <c r="F47" s="53"/>
      <c r="G47" s="1038"/>
      <c r="H47" s="55"/>
      <c r="I47" s="52"/>
      <c r="J47" s="52"/>
      <c r="K47" s="53"/>
      <c r="L47" s="55"/>
      <c r="M47" s="52"/>
      <c r="N47" s="52"/>
      <c r="O47" s="53"/>
      <c r="P47" s="55"/>
      <c r="Q47" s="52"/>
      <c r="R47" s="52"/>
      <c r="S47" s="53"/>
    </row>
    <row r="48" spans="1:19" ht="14.85" customHeight="1">
      <c r="A48" s="578" t="s">
        <v>179</v>
      </c>
      <c r="B48" s="49">
        <v>298730.09999999998</v>
      </c>
      <c r="C48" s="49">
        <v>447708.86863733002</v>
      </c>
      <c r="D48" s="49">
        <v>394045.2</v>
      </c>
      <c r="E48" s="50">
        <v>3448520.03260649</v>
      </c>
      <c r="F48" s="50">
        <v>4193660.7</v>
      </c>
      <c r="G48" s="1039">
        <v>5169087.3289163001</v>
      </c>
      <c r="H48" s="49">
        <v>5059443.1486893492</v>
      </c>
      <c r="I48" s="49">
        <v>4812697.2300555296</v>
      </c>
      <c r="J48" s="49">
        <v>4267768.5269453498</v>
      </c>
      <c r="K48" s="50">
        <v>4133108.3839585599</v>
      </c>
      <c r="L48" s="49">
        <v>3699308.2653716295</v>
      </c>
      <c r="M48" s="49">
        <v>3589462.9631505702</v>
      </c>
      <c r="N48" s="49">
        <v>3445199.3331096298</v>
      </c>
      <c r="O48" s="50">
        <v>3548777.0850824597</v>
      </c>
      <c r="P48" s="49">
        <v>4048437.8168649999</v>
      </c>
      <c r="Q48" s="49">
        <v>3532430.7905516396</v>
      </c>
      <c r="R48" s="49">
        <v>4084944.2917941096</v>
      </c>
      <c r="S48" s="50">
        <v>4195048.7447539708</v>
      </c>
    </row>
    <row r="49" spans="1:19" ht="14.85" customHeight="1">
      <c r="A49" s="578" t="s">
        <v>180</v>
      </c>
      <c r="B49" s="52">
        <v>292831.59999999998</v>
      </c>
      <c r="C49" s="52">
        <v>374895.9</v>
      </c>
      <c r="D49" s="52">
        <v>338213.8</v>
      </c>
      <c r="E49" s="53">
        <v>841702.53529562999</v>
      </c>
      <c r="F49" s="53">
        <v>555097.5</v>
      </c>
      <c r="G49" s="1040">
        <v>211265.05796427</v>
      </c>
      <c r="H49" s="52">
        <v>239143.90161614999</v>
      </c>
      <c r="I49" s="52">
        <v>240915.19027573999</v>
      </c>
      <c r="J49" s="52">
        <v>391799.18060482002</v>
      </c>
      <c r="K49" s="53">
        <v>972375.73415856995</v>
      </c>
      <c r="L49" s="52">
        <v>905910.58331007999</v>
      </c>
      <c r="M49" s="52">
        <v>965918.42399843992</v>
      </c>
      <c r="N49" s="52">
        <v>1280355.36770932</v>
      </c>
      <c r="O49" s="53">
        <v>786437.99588942004</v>
      </c>
      <c r="P49" s="52">
        <v>672775.53157284996</v>
      </c>
      <c r="Q49" s="52">
        <v>767602.05043250998</v>
      </c>
      <c r="R49" s="52">
        <v>1031697.3262931601</v>
      </c>
      <c r="S49" s="53">
        <v>928895.34468255006</v>
      </c>
    </row>
    <row r="50" spans="1:19" ht="14.85" customHeight="1">
      <c r="A50" s="579" t="s">
        <v>181</v>
      </c>
      <c r="B50" s="52">
        <v>0</v>
      </c>
      <c r="C50" s="52">
        <v>0</v>
      </c>
      <c r="D50" s="52">
        <v>0</v>
      </c>
      <c r="E50" s="53">
        <v>59356.98944962</v>
      </c>
      <c r="F50" s="53">
        <v>99901.01375802001</v>
      </c>
      <c r="G50" s="1040">
        <v>27102.222027020001</v>
      </c>
      <c r="H50" s="52">
        <v>168351.59379928</v>
      </c>
      <c r="I50" s="52">
        <v>145338.66799742001</v>
      </c>
      <c r="J50" s="52">
        <v>171078.07977801998</v>
      </c>
      <c r="K50" s="53">
        <v>32061.844121090002</v>
      </c>
      <c r="L50" s="52">
        <v>25819.691811159999</v>
      </c>
      <c r="M50" s="52">
        <v>149370.70491117</v>
      </c>
      <c r="N50" s="52">
        <v>13534.85019535</v>
      </c>
      <c r="O50" s="53">
        <v>14908.711538559999</v>
      </c>
      <c r="P50" s="52">
        <v>11076.44632947</v>
      </c>
      <c r="Q50" s="52">
        <v>78478.950756420003</v>
      </c>
      <c r="R50" s="52">
        <v>33264.089725209997</v>
      </c>
      <c r="S50" s="53">
        <v>28619.67957131</v>
      </c>
    </row>
    <row r="51" spans="1:19" ht="14.85" customHeight="1">
      <c r="A51" s="579" t="s">
        <v>182</v>
      </c>
      <c r="B51" s="55">
        <v>0</v>
      </c>
      <c r="C51" s="52">
        <v>0</v>
      </c>
      <c r="D51" s="52">
        <v>0</v>
      </c>
      <c r="E51" s="53">
        <v>118.27694785999999</v>
      </c>
      <c r="F51" s="53">
        <v>115.12552611</v>
      </c>
      <c r="G51" s="1040">
        <v>143.97833536000002</v>
      </c>
      <c r="H51" s="55">
        <v>92.916333199999997</v>
      </c>
      <c r="I51" s="52">
        <v>124.83615325</v>
      </c>
      <c r="J51" s="52">
        <v>123.72399325000001</v>
      </c>
      <c r="K51" s="53">
        <v>113.39630835</v>
      </c>
      <c r="L51" s="55">
        <v>99.481025680000002</v>
      </c>
      <c r="M51" s="52">
        <v>192.94610768000001</v>
      </c>
      <c r="N51" s="52">
        <v>175.90437358000003</v>
      </c>
      <c r="O51" s="53">
        <v>174.66709718000001</v>
      </c>
      <c r="P51" s="55">
        <v>182.70270800999998</v>
      </c>
      <c r="Q51" s="52">
        <v>140.78118381000002</v>
      </c>
      <c r="R51" s="52">
        <v>130.00253096</v>
      </c>
      <c r="S51" s="53">
        <v>129.53619345999999</v>
      </c>
    </row>
    <row r="52" spans="1:19" ht="14.85" customHeight="1">
      <c r="A52" s="579" t="s">
        <v>183</v>
      </c>
      <c r="B52" s="52">
        <v>0</v>
      </c>
      <c r="C52" s="52">
        <v>7.8974283499999993</v>
      </c>
      <c r="D52" s="52">
        <v>0</v>
      </c>
      <c r="E52" s="53"/>
      <c r="F52" s="53">
        <v>2391.9816046999999</v>
      </c>
      <c r="G52" s="1040">
        <v>2038.44628599</v>
      </c>
      <c r="H52" s="52">
        <v>1827.1929779500001</v>
      </c>
      <c r="I52" s="52">
        <v>1719.78955277</v>
      </c>
      <c r="J52" s="52">
        <v>1809.4021109400001</v>
      </c>
      <c r="K52" s="53">
        <v>1824.4361182999999</v>
      </c>
      <c r="L52" s="52">
        <v>1122.9756243299998</v>
      </c>
      <c r="M52" s="52">
        <v>1764.74598672</v>
      </c>
      <c r="N52" s="52">
        <v>3934.5463566500002</v>
      </c>
      <c r="O52" s="53">
        <v>2832.04231648</v>
      </c>
      <c r="P52" s="52">
        <v>3033.3084247100001</v>
      </c>
      <c r="Q52" s="52">
        <v>1377.1486629799999</v>
      </c>
      <c r="R52" s="52">
        <v>1237.1036427500001</v>
      </c>
      <c r="S52" s="53">
        <v>1288.6118687400001</v>
      </c>
    </row>
    <row r="53" spans="1:19" ht="14.85" customHeight="1">
      <c r="A53" s="578" t="s">
        <v>184</v>
      </c>
      <c r="B53" s="52">
        <v>7.9</v>
      </c>
      <c r="C53" s="52">
        <v>72805.071208979993</v>
      </c>
      <c r="D53" s="52">
        <v>55831.4</v>
      </c>
      <c r="E53" s="53">
        <v>2547342.2309133797</v>
      </c>
      <c r="F53" s="53">
        <v>3536155.10521538</v>
      </c>
      <c r="G53" s="1040">
        <v>4928537.6243036604</v>
      </c>
      <c r="H53" s="52">
        <v>4650027.5439627692</v>
      </c>
      <c r="I53" s="52">
        <v>4424598.7460763492</v>
      </c>
      <c r="J53" s="52">
        <v>3702958.1404583198</v>
      </c>
      <c r="K53" s="53">
        <v>3126732.9732522499</v>
      </c>
      <c r="L53" s="52">
        <v>2766355.5336003797</v>
      </c>
      <c r="M53" s="52">
        <v>2472216.1421465599</v>
      </c>
      <c r="N53" s="52">
        <v>2147198.6644747299</v>
      </c>
      <c r="O53" s="53">
        <v>2744423.6682408196</v>
      </c>
      <c r="P53" s="52">
        <v>3361369.8278299598</v>
      </c>
      <c r="Q53" s="52">
        <v>2684831.8595159198</v>
      </c>
      <c r="R53" s="52">
        <v>3018615.7696020296</v>
      </c>
      <c r="S53" s="53">
        <v>3236115.5724379104</v>
      </c>
    </row>
    <row r="54" spans="1:19" ht="14.85" customHeight="1">
      <c r="A54" s="578" t="s">
        <v>185</v>
      </c>
      <c r="B54" s="52">
        <v>5890.5999999999913</v>
      </c>
      <c r="C54" s="52">
        <v>0</v>
      </c>
      <c r="D54" s="52">
        <v>0</v>
      </c>
      <c r="E54" s="52">
        <v>0</v>
      </c>
      <c r="F54" s="52">
        <v>0</v>
      </c>
      <c r="G54" s="104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</row>
    <row r="55" spans="1:19" s="57" customFormat="1" ht="14.85" customHeight="1">
      <c r="A55" s="600"/>
      <c r="B55" s="52"/>
      <c r="C55" s="52"/>
      <c r="D55" s="52"/>
      <c r="E55" s="53"/>
      <c r="F55" s="53"/>
      <c r="G55" s="1038"/>
      <c r="H55" s="52"/>
      <c r="I55" s="52"/>
      <c r="J55" s="52"/>
      <c r="K55" s="53"/>
      <c r="L55" s="52"/>
      <c r="M55" s="52"/>
      <c r="N55" s="52"/>
      <c r="O55" s="53"/>
      <c r="P55" s="52"/>
      <c r="Q55" s="52"/>
      <c r="R55" s="52"/>
      <c r="S55" s="53"/>
    </row>
    <row r="56" spans="1:19" ht="14.85" customHeight="1">
      <c r="A56" s="578" t="s">
        <v>186</v>
      </c>
      <c r="B56" s="49">
        <v>353196.9</v>
      </c>
      <c r="C56" s="49">
        <v>553426.03393341997</v>
      </c>
      <c r="D56" s="49">
        <v>710114.39</v>
      </c>
      <c r="E56" s="50">
        <v>319977.47534672997</v>
      </c>
      <c r="F56" s="50">
        <v>261577.17237587</v>
      </c>
      <c r="G56" s="1039">
        <v>602450.08628739999</v>
      </c>
      <c r="H56" s="49">
        <v>994832.3962748301</v>
      </c>
      <c r="I56" s="49">
        <v>1079127.6800951101</v>
      </c>
      <c r="J56" s="49">
        <v>1114972.8631279701</v>
      </c>
      <c r="K56" s="50">
        <v>642885.39734519995</v>
      </c>
      <c r="L56" s="49">
        <v>586658.79956787999</v>
      </c>
      <c r="M56" s="49">
        <v>1068662.7499428499</v>
      </c>
      <c r="N56" s="49">
        <v>1200305.61281529</v>
      </c>
      <c r="O56" s="50">
        <v>1092586.74822404</v>
      </c>
      <c r="P56" s="49">
        <v>1129652.15841326</v>
      </c>
      <c r="Q56" s="49">
        <v>1064649.9837185699</v>
      </c>
      <c r="R56" s="49">
        <v>1129665.1710840398</v>
      </c>
      <c r="S56" s="50">
        <v>1030317.1360744799</v>
      </c>
    </row>
    <row r="57" spans="1:19" ht="14.85" customHeight="1">
      <c r="A57" s="578" t="s">
        <v>187</v>
      </c>
      <c r="B57" s="52">
        <v>3000</v>
      </c>
      <c r="C57" s="52">
        <v>3000</v>
      </c>
      <c r="D57" s="52">
        <v>3000</v>
      </c>
      <c r="E57" s="53">
        <v>5000</v>
      </c>
      <c r="F57" s="53">
        <v>5000</v>
      </c>
      <c r="G57" s="1040">
        <v>5000</v>
      </c>
      <c r="H57" s="52">
        <v>5000</v>
      </c>
      <c r="I57" s="52">
        <v>5000</v>
      </c>
      <c r="J57" s="52">
        <v>5000</v>
      </c>
      <c r="K57" s="53">
        <v>5000</v>
      </c>
      <c r="L57" s="52">
        <v>5000</v>
      </c>
      <c r="M57" s="52">
        <v>5000</v>
      </c>
      <c r="N57" s="52">
        <v>5000</v>
      </c>
      <c r="O57" s="53">
        <v>5000</v>
      </c>
      <c r="P57" s="52">
        <v>5000</v>
      </c>
      <c r="Q57" s="52">
        <v>5000</v>
      </c>
      <c r="R57" s="52">
        <v>5000</v>
      </c>
      <c r="S57" s="53">
        <v>5000</v>
      </c>
    </row>
    <row r="58" spans="1:19" ht="14.85" customHeight="1">
      <c r="A58" s="578" t="s">
        <v>188</v>
      </c>
      <c r="B58" s="52">
        <v>40473.4</v>
      </c>
      <c r="C58" s="52">
        <v>46179</v>
      </c>
      <c r="D58" s="52">
        <v>46180.3</v>
      </c>
      <c r="E58" s="53">
        <v>45533.475346719999</v>
      </c>
      <c r="F58" s="53">
        <v>50720.425343720002</v>
      </c>
      <c r="G58" s="1040">
        <v>60887.646131160007</v>
      </c>
      <c r="H58" s="52">
        <v>60887.646131160007</v>
      </c>
      <c r="I58" s="52">
        <v>60887.646131160007</v>
      </c>
      <c r="J58" s="52">
        <v>60887.646131160007</v>
      </c>
      <c r="K58" s="53">
        <v>71853.614090160001</v>
      </c>
      <c r="L58" s="52">
        <v>71853.614090160001</v>
      </c>
      <c r="M58" s="52">
        <v>71877.12438075</v>
      </c>
      <c r="N58" s="52">
        <v>71877.12438075</v>
      </c>
      <c r="O58" s="53">
        <v>129769.88292989999</v>
      </c>
      <c r="P58" s="52">
        <v>83476.96879816</v>
      </c>
      <c r="Q58" s="52">
        <v>83476.96879816</v>
      </c>
      <c r="R58" s="52">
        <v>83476.96879816</v>
      </c>
      <c r="S58" s="53">
        <v>95618.806675259999</v>
      </c>
    </row>
    <row r="59" spans="1:19" ht="14.85" customHeight="1">
      <c r="A59" s="578" t="s">
        <v>189</v>
      </c>
      <c r="B59" s="52">
        <v>31041.200000000001</v>
      </c>
      <c r="C59" s="52">
        <v>41139.933933419998</v>
      </c>
      <c r="D59" s="52">
        <v>63357.1</v>
      </c>
      <c r="E59" s="53">
        <v>95246.000000009997</v>
      </c>
      <c r="F59" s="53">
        <v>101770.34546645</v>
      </c>
      <c r="G59" s="1040">
        <v>110888.0855575</v>
      </c>
      <c r="H59" s="52">
        <v>112288.8408357</v>
      </c>
      <c r="I59" s="52">
        <v>113735.11549702</v>
      </c>
      <c r="J59" s="52">
        <v>114674.25779563001</v>
      </c>
      <c r="K59" s="53">
        <v>122906.83450675</v>
      </c>
      <c r="L59" s="52">
        <v>123976.61559638999</v>
      </c>
      <c r="M59" s="52">
        <v>659365.05044968997</v>
      </c>
      <c r="N59" s="52">
        <v>659951.51719339006</v>
      </c>
      <c r="O59" s="53">
        <v>886707.70863390004</v>
      </c>
      <c r="P59" s="52">
        <v>885127.36236321996</v>
      </c>
      <c r="Q59" s="52">
        <v>808661.05615746998</v>
      </c>
      <c r="R59" s="52">
        <v>821106.3832659499</v>
      </c>
      <c r="S59" s="53">
        <v>773978.74372172996</v>
      </c>
    </row>
    <row r="60" spans="1:19" ht="14.85" customHeight="1">
      <c r="A60" s="578" t="s">
        <v>190</v>
      </c>
      <c r="B60" s="52">
        <v>0</v>
      </c>
      <c r="C60" s="52">
        <v>0</v>
      </c>
      <c r="D60" s="52">
        <v>0</v>
      </c>
      <c r="E60" s="53">
        <v>0</v>
      </c>
      <c r="F60" s="53">
        <v>0</v>
      </c>
      <c r="G60" s="1040"/>
      <c r="H60" s="52"/>
      <c r="I60" s="52"/>
      <c r="J60" s="52"/>
      <c r="K60" s="53"/>
      <c r="L60" s="52"/>
      <c r="M60" s="52"/>
      <c r="N60" s="52"/>
      <c r="O60" s="53"/>
      <c r="P60" s="52"/>
      <c r="Q60" s="52"/>
      <c r="R60" s="52"/>
      <c r="S60" s="53"/>
    </row>
    <row r="61" spans="1:19" ht="14.85" customHeight="1">
      <c r="A61" s="578" t="s">
        <v>191</v>
      </c>
      <c r="B61" s="52">
        <v>278682.3</v>
      </c>
      <c r="C61" s="52">
        <v>463107.1</v>
      </c>
      <c r="D61" s="52">
        <v>597576.99</v>
      </c>
      <c r="E61" s="52">
        <v>174198</v>
      </c>
      <c r="F61" s="52">
        <v>104086.40156569998</v>
      </c>
      <c r="G61" s="1042">
        <v>425674.35459874</v>
      </c>
      <c r="H61" s="52">
        <v>816655.90930797008</v>
      </c>
      <c r="I61" s="52">
        <v>899504.91846693004</v>
      </c>
      <c r="J61" s="52">
        <v>934410.95920118014</v>
      </c>
      <c r="K61" s="52">
        <v>443124.94874828996</v>
      </c>
      <c r="L61" s="52">
        <v>385828.56988133001</v>
      </c>
      <c r="M61" s="52">
        <v>332420.57511241001</v>
      </c>
      <c r="N61" s="52">
        <v>463476.97124114993</v>
      </c>
      <c r="O61" s="52">
        <v>71109.156660239998</v>
      </c>
      <c r="P61" s="52">
        <v>156047.82725187999</v>
      </c>
      <c r="Q61" s="52">
        <v>167511.95876293999</v>
      </c>
      <c r="R61" s="52">
        <v>220081.81901993003</v>
      </c>
      <c r="S61" s="52">
        <v>155719.58567748999</v>
      </c>
    </row>
    <row r="62" spans="1:19" ht="14.85" customHeight="1">
      <c r="A62" s="580" t="s">
        <v>192</v>
      </c>
      <c r="B62" s="52">
        <v>278682.3</v>
      </c>
      <c r="C62" s="52">
        <v>463107.1</v>
      </c>
      <c r="D62" s="52">
        <v>597576.99</v>
      </c>
      <c r="E62" s="52">
        <v>0</v>
      </c>
      <c r="F62" s="52">
        <v>33158.914539049998</v>
      </c>
      <c r="G62" s="1042">
        <v>362530.98272283003</v>
      </c>
      <c r="H62" s="52">
        <v>753512.53743206011</v>
      </c>
      <c r="I62" s="52">
        <v>836361.54659102007</v>
      </c>
      <c r="J62" s="52">
        <v>869165.2890380501</v>
      </c>
      <c r="K62" s="52">
        <v>379981.57687237998</v>
      </c>
      <c r="L62" s="52">
        <v>322685.19800541998</v>
      </c>
      <c r="M62" s="52">
        <v>269277.20323649998</v>
      </c>
      <c r="N62" s="52">
        <v>400333.59936523996</v>
      </c>
      <c r="O62" s="52">
        <v>14039.731441700002</v>
      </c>
      <c r="P62" s="52">
        <v>98978.402033339997</v>
      </c>
      <c r="Q62" s="52">
        <v>110442.53354439999</v>
      </c>
      <c r="R62" s="52">
        <v>163012.39380139002</v>
      </c>
      <c r="S62" s="52">
        <v>94144.385251229993</v>
      </c>
    </row>
    <row r="63" spans="1:19" s="57" customFormat="1" ht="14.85" customHeight="1">
      <c r="A63" s="580" t="s">
        <v>193</v>
      </c>
      <c r="B63" s="52"/>
      <c r="C63" s="52"/>
      <c r="D63" s="52"/>
      <c r="E63" s="52">
        <v>174198</v>
      </c>
      <c r="F63" s="52">
        <v>70927.487026649993</v>
      </c>
      <c r="G63" s="1043">
        <v>63143.371875910001</v>
      </c>
      <c r="H63" s="52">
        <v>63143.371875910001</v>
      </c>
      <c r="I63" s="52">
        <v>63143.371875910001</v>
      </c>
      <c r="J63" s="52">
        <v>65245.670163129995</v>
      </c>
      <c r="K63" s="52">
        <v>63143.371875910001</v>
      </c>
      <c r="L63" s="52">
        <v>63143.371875910001</v>
      </c>
      <c r="M63" s="52">
        <v>63143.371875910001</v>
      </c>
      <c r="N63" s="52">
        <v>63143.371875910001</v>
      </c>
      <c r="O63" s="52">
        <v>57069.425218540004</v>
      </c>
      <c r="P63" s="52">
        <v>57069.425218540004</v>
      </c>
      <c r="Q63" s="52">
        <v>57069.425218540004</v>
      </c>
      <c r="R63" s="52">
        <v>57069.425218540004</v>
      </c>
      <c r="S63" s="52">
        <v>61575.200426260002</v>
      </c>
    </row>
    <row r="64" spans="1:19" ht="14.85" customHeight="1">
      <c r="A64" s="601" t="s">
        <v>195</v>
      </c>
      <c r="B64" s="49">
        <v>194641</v>
      </c>
      <c r="C64" s="49">
        <v>1228953.3590880102</v>
      </c>
      <c r="D64" s="49">
        <v>2267555.2999999998</v>
      </c>
      <c r="E64" s="49">
        <v>5145367.4012435516</v>
      </c>
      <c r="F64" s="49">
        <v>2990186.0758288498</v>
      </c>
      <c r="G64" s="1044">
        <v>2498692.6352118901</v>
      </c>
      <c r="H64" s="49">
        <v>2453467.2608906603</v>
      </c>
      <c r="I64" s="49">
        <v>2372775.4627632909</v>
      </c>
      <c r="J64" s="49">
        <v>1685921.1969924401</v>
      </c>
      <c r="K64" s="49">
        <v>1899070.6905473801</v>
      </c>
      <c r="L64" s="49">
        <v>1983052.3384324899</v>
      </c>
      <c r="M64" s="49">
        <v>1345424.8896675801</v>
      </c>
      <c r="N64" s="49">
        <v>1455674.5995428599</v>
      </c>
      <c r="O64" s="49">
        <v>1582882.6474363301</v>
      </c>
      <c r="P64" s="49">
        <v>2384608.6565760304</v>
      </c>
      <c r="Q64" s="49">
        <v>3506581.1001019897</v>
      </c>
      <c r="R64" s="49">
        <v>5453730.3082216009</v>
      </c>
      <c r="S64" s="49">
        <v>8129662.0818998003</v>
      </c>
    </row>
    <row r="65" spans="1:19" ht="14.85" customHeight="1">
      <c r="A65" s="595" t="s">
        <v>197</v>
      </c>
      <c r="B65" s="52">
        <v>2346.1000000000931</v>
      </c>
      <c r="C65" s="52">
        <v>1132.0706</v>
      </c>
      <c r="D65" s="52">
        <v>349450.16452618688</v>
      </c>
      <c r="E65" s="52">
        <v>499774.04496937001</v>
      </c>
      <c r="F65" s="52">
        <v>579142.09981966007</v>
      </c>
      <c r="G65" s="1042">
        <v>1190174.0072097899</v>
      </c>
      <c r="H65" s="52">
        <v>1382496.0883878302</v>
      </c>
      <c r="I65" s="52">
        <v>1282798.4613901102</v>
      </c>
      <c r="J65" s="52">
        <v>15371.143725280001</v>
      </c>
      <c r="K65" s="52">
        <v>61378.74279697</v>
      </c>
      <c r="L65" s="52">
        <v>82390.22963052</v>
      </c>
      <c r="M65" s="52">
        <v>358336.24829891999</v>
      </c>
      <c r="N65" s="52">
        <v>426421.38548560999</v>
      </c>
      <c r="O65" s="52">
        <v>636339.26771806995</v>
      </c>
      <c r="P65" s="52">
        <v>1361568.69783718</v>
      </c>
      <c r="Q65" s="52">
        <v>2349005.17008411</v>
      </c>
      <c r="R65" s="52">
        <v>3999052.0592623199</v>
      </c>
      <c r="S65" s="52">
        <v>5447349.34118101</v>
      </c>
    </row>
    <row r="66" spans="1:19" ht="14.85" customHeight="1">
      <c r="A66" s="595" t="s">
        <v>199</v>
      </c>
      <c r="B66" s="52">
        <v>0</v>
      </c>
      <c r="C66" s="52">
        <v>113.24732</v>
      </c>
      <c r="D66" s="52">
        <v>0</v>
      </c>
      <c r="E66" s="52"/>
      <c r="F66" s="52">
        <v>322634.49248818</v>
      </c>
      <c r="G66" s="1042">
        <v>5236.0097420399998</v>
      </c>
      <c r="H66" s="52">
        <v>183054.3300703</v>
      </c>
      <c r="I66" s="52">
        <v>117682.82694360001</v>
      </c>
      <c r="J66" s="52">
        <v>141089.89486467</v>
      </c>
      <c r="K66" s="52">
        <v>45628.565472709997</v>
      </c>
      <c r="L66" s="52">
        <v>104835.04787089</v>
      </c>
      <c r="M66" s="52">
        <v>157880.24973452999</v>
      </c>
      <c r="N66" s="52">
        <v>210755.76537060001</v>
      </c>
      <c r="O66" s="52">
        <v>41425.729408500003</v>
      </c>
      <c r="P66" s="52">
        <v>83391.682456419992</v>
      </c>
      <c r="Q66" s="52">
        <v>0</v>
      </c>
      <c r="R66" s="52">
        <v>0</v>
      </c>
      <c r="S66" s="52">
        <v>0</v>
      </c>
    </row>
    <row r="67" spans="1:19" ht="14.85" customHeight="1">
      <c r="A67" s="595" t="s">
        <v>201</v>
      </c>
      <c r="B67" s="52">
        <v>108822.5</v>
      </c>
      <c r="C67" s="52">
        <v>3346.3078879999998</v>
      </c>
      <c r="D67" s="52">
        <v>12308.8</v>
      </c>
      <c r="E67" s="52">
        <v>1292100.4285136</v>
      </c>
      <c r="F67" s="52">
        <v>52180.444989440002</v>
      </c>
      <c r="G67" s="1042">
        <v>92431.094914490008</v>
      </c>
      <c r="H67" s="52">
        <v>80035.146661809995</v>
      </c>
      <c r="I67" s="52">
        <v>87496.063813039989</v>
      </c>
      <c r="J67" s="52">
        <v>129040.81184396001</v>
      </c>
      <c r="K67" s="52">
        <v>120917.49576874</v>
      </c>
      <c r="L67" s="52">
        <v>83588.110311830009</v>
      </c>
      <c r="M67" s="52">
        <v>14214.583458719999</v>
      </c>
      <c r="N67" s="52">
        <v>8183.3741374700003</v>
      </c>
      <c r="O67" s="52">
        <v>1111.4564542099999</v>
      </c>
      <c r="P67" s="52">
        <v>2826.8679599000002</v>
      </c>
      <c r="Q67" s="52">
        <v>228474.58798198999</v>
      </c>
      <c r="R67" s="52">
        <v>480273.42916296003</v>
      </c>
      <c r="S67" s="52">
        <v>145449.15851822001</v>
      </c>
    </row>
    <row r="68" spans="1:19" ht="14.85" customHeight="1">
      <c r="A68" s="595" t="s">
        <v>203</v>
      </c>
      <c r="B68" s="52">
        <v>0</v>
      </c>
      <c r="C68" s="52">
        <v>0</v>
      </c>
      <c r="D68" s="52">
        <v>0</v>
      </c>
      <c r="E68" s="52">
        <v>3008243.9098599902</v>
      </c>
      <c r="F68" s="52">
        <v>54068.82789239</v>
      </c>
      <c r="G68" s="1042">
        <v>153222.59638967999</v>
      </c>
      <c r="H68" s="52">
        <v>144339.03928755</v>
      </c>
      <c r="I68" s="52">
        <v>176354.14481829002</v>
      </c>
      <c r="J68" s="52">
        <v>104134.82662227</v>
      </c>
      <c r="K68" s="52">
        <v>608397.23886127002</v>
      </c>
      <c r="L68" s="52">
        <v>682941.47616237996</v>
      </c>
      <c r="M68" s="52">
        <v>20788.463364660001</v>
      </c>
      <c r="N68" s="52">
        <v>29988.804023060002</v>
      </c>
      <c r="O68" s="52">
        <v>84997.17281732001</v>
      </c>
      <c r="P68" s="52">
        <v>75411.116079929998</v>
      </c>
      <c r="Q68" s="52">
        <v>67244.859183380002</v>
      </c>
      <c r="R68" s="52">
        <v>124199.17361249001</v>
      </c>
      <c r="S68" s="52">
        <v>1676605.4855975399</v>
      </c>
    </row>
    <row r="69" spans="1:19" ht="14.85" customHeight="1">
      <c r="A69" s="595" t="s">
        <v>205</v>
      </c>
      <c r="B69" s="52">
        <v>307283.3</v>
      </c>
      <c r="C69" s="52">
        <v>336984.37428001</v>
      </c>
      <c r="D69" s="52">
        <v>382909.4</v>
      </c>
      <c r="E69" s="52">
        <v>326701.30002356</v>
      </c>
      <c r="F69" s="52">
        <v>334631.64157481998</v>
      </c>
      <c r="G69" s="1042">
        <v>328467.48156395002</v>
      </c>
      <c r="H69" s="52">
        <v>328467.48156395002</v>
      </c>
      <c r="I69" s="52">
        <v>379484.21331195004</v>
      </c>
      <c r="J69" s="52">
        <v>379484.08427055</v>
      </c>
      <c r="K69" s="52">
        <v>379484.08427055</v>
      </c>
      <c r="L69" s="52">
        <v>379484.08427055</v>
      </c>
      <c r="M69" s="52">
        <v>399692.32024301001</v>
      </c>
      <c r="N69" s="52">
        <v>399692.32024301001</v>
      </c>
      <c r="O69" s="52">
        <v>399692.32024301001</v>
      </c>
      <c r="P69" s="52">
        <v>399692.32024301001</v>
      </c>
      <c r="Q69" s="52">
        <v>433135.11812515004</v>
      </c>
      <c r="R69" s="52">
        <v>433136.2076893</v>
      </c>
      <c r="S69" s="52">
        <v>433136.2076893</v>
      </c>
    </row>
    <row r="70" spans="1:19" ht="14.85" customHeight="1">
      <c r="A70" s="595" t="s">
        <v>207</v>
      </c>
      <c r="B70" s="52">
        <v>0</v>
      </c>
      <c r="C70" s="52">
        <v>0</v>
      </c>
      <c r="D70" s="52">
        <v>0</v>
      </c>
      <c r="E70" s="52">
        <v>0</v>
      </c>
      <c r="F70" s="52">
        <v>1722.6476288399999</v>
      </c>
      <c r="G70" s="1042">
        <v>1071.6351288400001</v>
      </c>
      <c r="H70" s="52">
        <v>837.63512883999999</v>
      </c>
      <c r="I70" s="52">
        <v>646.63512883999999</v>
      </c>
      <c r="J70" s="52">
        <v>1446.6351288399999</v>
      </c>
      <c r="K70" s="52">
        <v>1200.6351288399999</v>
      </c>
      <c r="L70" s="52">
        <v>913.63512883999999</v>
      </c>
      <c r="M70" s="52">
        <v>725.6838587100001</v>
      </c>
      <c r="N70" s="52">
        <v>167.54978510000001</v>
      </c>
      <c r="O70" s="52">
        <v>166.6880061</v>
      </c>
      <c r="P70" s="52">
        <v>128.14784148999999</v>
      </c>
      <c r="Q70" s="52">
        <v>128.14784148999999</v>
      </c>
      <c r="R70" s="52">
        <v>144.47241949000002</v>
      </c>
      <c r="S70" s="52">
        <v>144.47241949000002</v>
      </c>
    </row>
    <row r="71" spans="1:19" ht="14.85" customHeight="1">
      <c r="A71" s="595" t="s">
        <v>209</v>
      </c>
      <c r="B71" s="52">
        <v>0</v>
      </c>
      <c r="C71" s="52">
        <v>0</v>
      </c>
      <c r="D71" s="52">
        <v>0</v>
      </c>
      <c r="E71" s="52">
        <v>1132.0706</v>
      </c>
      <c r="F71" s="52">
        <v>29006.09835</v>
      </c>
      <c r="G71" s="1042">
        <v>29006.09835</v>
      </c>
      <c r="H71" s="52">
        <v>29006.09835</v>
      </c>
      <c r="I71" s="52">
        <v>29006.09835</v>
      </c>
      <c r="J71" s="52">
        <v>29006.09835</v>
      </c>
      <c r="K71" s="52">
        <v>358345.63296436</v>
      </c>
      <c r="L71" s="52">
        <v>358345.63296436</v>
      </c>
      <c r="M71" s="52">
        <v>358345.63296436</v>
      </c>
      <c r="N71" s="52">
        <v>358345.63296436</v>
      </c>
      <c r="O71" s="52">
        <v>384869.21412536001</v>
      </c>
      <c r="P71" s="52">
        <v>384869.21412536001</v>
      </c>
      <c r="Q71" s="52">
        <v>356995.18637536</v>
      </c>
      <c r="R71" s="52">
        <v>356995.18637536</v>
      </c>
      <c r="S71" s="52">
        <v>401778.33022131003</v>
      </c>
    </row>
    <row r="72" spans="1:19" ht="14.85" customHeight="1">
      <c r="A72" s="595" t="s">
        <v>211</v>
      </c>
      <c r="B72" s="52">
        <v>50501.5</v>
      </c>
      <c r="C72" s="52">
        <v>212291.45900000015</v>
      </c>
      <c r="D72" s="52">
        <v>543677.6</v>
      </c>
      <c r="E72" s="52">
        <v>17415.647277029999</v>
      </c>
      <c r="F72" s="52">
        <v>1616799.8230855197</v>
      </c>
      <c r="G72" s="1042">
        <v>699083.71191310009</v>
      </c>
      <c r="H72" s="52">
        <v>305231.44144038</v>
      </c>
      <c r="I72" s="52">
        <v>299307.01900745998</v>
      </c>
      <c r="J72" s="52">
        <v>886347.70218687016</v>
      </c>
      <c r="K72" s="52">
        <v>323718.29528393998</v>
      </c>
      <c r="L72" s="52">
        <v>290554.12209312001</v>
      </c>
      <c r="M72" s="52">
        <v>35441.707744669999</v>
      </c>
      <c r="N72" s="52">
        <v>22119.76753365</v>
      </c>
      <c r="O72" s="52">
        <v>34280.798663760004</v>
      </c>
      <c r="P72" s="52">
        <v>76720.610032739991</v>
      </c>
      <c r="Q72" s="52">
        <v>71598.030510509998</v>
      </c>
      <c r="R72" s="52">
        <v>59929.779699680003</v>
      </c>
      <c r="S72" s="52">
        <v>25199.086272930002</v>
      </c>
    </row>
    <row r="73" spans="1:19" ht="14.85" customHeight="1">
      <c r="A73" s="591" t="s">
        <v>213</v>
      </c>
      <c r="B73" s="52">
        <v>50501.5</v>
      </c>
      <c r="C73" s="52">
        <v>212291.45900000015</v>
      </c>
      <c r="D73" s="52">
        <v>543677.6</v>
      </c>
      <c r="E73" s="52">
        <v>17415.647277029999</v>
      </c>
      <c r="F73" s="52">
        <v>1616799.8230855197</v>
      </c>
      <c r="G73" s="1042">
        <v>699083.71191310009</v>
      </c>
      <c r="H73" s="52">
        <v>305231.44144038</v>
      </c>
      <c r="I73" s="52">
        <v>299307.01900745998</v>
      </c>
      <c r="J73" s="52">
        <v>886347.70218687016</v>
      </c>
      <c r="K73" s="52">
        <v>323718.29528393998</v>
      </c>
      <c r="L73" s="52">
        <v>290554.12209312001</v>
      </c>
      <c r="M73" s="52">
        <v>35441.707744669999</v>
      </c>
      <c r="N73" s="52">
        <v>22119.76753365</v>
      </c>
      <c r="O73" s="52">
        <v>34280.798663760004</v>
      </c>
      <c r="P73" s="52">
        <v>76720.610032739991</v>
      </c>
      <c r="Q73" s="52">
        <v>71598.030510509998</v>
      </c>
      <c r="R73" s="52">
        <v>59929.779699680003</v>
      </c>
      <c r="S73" s="52">
        <v>25199.086272930002</v>
      </c>
    </row>
    <row r="74" spans="1:19" ht="14.85" customHeight="1">
      <c r="A74" s="602" t="s">
        <v>215</v>
      </c>
      <c r="B74" s="52">
        <v>4195.3999999999996</v>
      </c>
      <c r="C74" s="52">
        <v>0</v>
      </c>
      <c r="D74" s="52">
        <v>0</v>
      </c>
      <c r="E74" s="52">
        <v>0</v>
      </c>
      <c r="F74" s="52">
        <v>0</v>
      </c>
      <c r="G74" s="104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</row>
    <row r="75" spans="1:19" ht="14.85" customHeight="1">
      <c r="A75" s="595" t="s">
        <v>217</v>
      </c>
      <c r="B75" s="52">
        <v>0</v>
      </c>
      <c r="C75" s="52">
        <v>0</v>
      </c>
      <c r="D75" s="52">
        <v>979209.3</v>
      </c>
      <c r="E75" s="52">
        <v>1080954.1000000001</v>
      </c>
      <c r="F75" s="52">
        <v>1260103.128</v>
      </c>
      <c r="G75" s="104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</row>
    <row r="76" spans="1:19" ht="14.85" customHeight="1">
      <c r="A76" s="595" t="s">
        <v>219</v>
      </c>
      <c r="B76" s="52">
        <v>0</v>
      </c>
      <c r="C76" s="52">
        <v>0</v>
      </c>
      <c r="D76" s="52">
        <v>516043.2</v>
      </c>
      <c r="E76" s="69">
        <v>569662.80000000005</v>
      </c>
      <c r="F76" s="69">
        <v>664074.34845600009</v>
      </c>
      <c r="G76" s="1042"/>
      <c r="H76" s="52"/>
      <c r="I76" s="52"/>
      <c r="J76" s="52"/>
      <c r="K76" s="69"/>
      <c r="L76" s="52"/>
      <c r="M76" s="52"/>
      <c r="N76" s="52"/>
      <c r="O76" s="69"/>
      <c r="P76" s="52"/>
      <c r="Q76" s="52"/>
      <c r="R76" s="52"/>
      <c r="S76" s="69"/>
    </row>
    <row r="77" spans="1:19" ht="14.85" customHeight="1">
      <c r="A77" s="595" t="s">
        <v>1007</v>
      </c>
      <c r="B77" s="52">
        <v>0</v>
      </c>
      <c r="C77" s="52">
        <v>0</v>
      </c>
      <c r="D77" s="52">
        <v>463166.1</v>
      </c>
      <c r="E77" s="69">
        <v>511291.3</v>
      </c>
      <c r="F77" s="69">
        <v>596028.77954400005</v>
      </c>
      <c r="G77" s="1042"/>
      <c r="H77" s="52"/>
      <c r="I77" s="52"/>
      <c r="J77" s="52"/>
      <c r="K77" s="69"/>
      <c r="L77" s="52"/>
      <c r="M77" s="52"/>
      <c r="N77" s="52"/>
      <c r="O77" s="69"/>
      <c r="P77" s="52"/>
      <c r="Q77" s="52"/>
      <c r="R77" s="52"/>
      <c r="S77" s="69"/>
    </row>
    <row r="78" spans="1:19" ht="14.85" customHeight="1" thickBot="1">
      <c r="A78" s="584" t="s">
        <v>218</v>
      </c>
      <c r="B78" s="59">
        <v>1864397.9802727273</v>
      </c>
      <c r="C78" s="59">
        <v>3402267.1437509172</v>
      </c>
      <c r="D78" s="577">
        <v>4406731.3946461864</v>
      </c>
      <c r="E78" s="59">
        <v>10034511.172667071</v>
      </c>
      <c r="F78" s="59">
        <v>8742851.8000000007</v>
      </c>
      <c r="G78" s="1041">
        <v>10203960.678236289</v>
      </c>
      <c r="H78" s="59">
        <v>10243011.136620769</v>
      </c>
      <c r="I78" s="59">
        <v>9916764.5068855397</v>
      </c>
      <c r="J78" s="577">
        <v>8805681.0105191208</v>
      </c>
      <c r="K78" s="59">
        <v>9057809.5055129007</v>
      </c>
      <c r="L78" s="59">
        <v>8634452.3133710492</v>
      </c>
      <c r="M78" s="59">
        <v>8345915.4365923293</v>
      </c>
      <c r="N78" s="577">
        <v>8328484.0802852698</v>
      </c>
      <c r="O78" s="59">
        <v>8767692.6438264493</v>
      </c>
      <c r="P78" s="59">
        <v>9798690.8072687015</v>
      </c>
      <c r="Q78" s="59">
        <v>10747113.056127071</v>
      </c>
      <c r="R78" s="577">
        <v>13133171.840745509</v>
      </c>
      <c r="S78" s="59">
        <v>16750714.74098618</v>
      </c>
    </row>
    <row r="79" spans="1:19" ht="15" customHeight="1">
      <c r="A79" s="536" t="s">
        <v>35</v>
      </c>
      <c r="N79" s="70"/>
      <c r="O79" s="70"/>
      <c r="R79" s="70"/>
      <c r="S79" s="70"/>
    </row>
    <row r="80" spans="1:19" ht="15" customHeight="1">
      <c r="A80" s="561" t="s">
        <v>913</v>
      </c>
      <c r="N80" s="70"/>
      <c r="O80" s="70"/>
      <c r="R80" s="70"/>
      <c r="S80" s="70"/>
    </row>
  </sheetData>
  <mergeCells count="10">
    <mergeCell ref="P2:S2"/>
    <mergeCell ref="H2:K2"/>
    <mergeCell ref="L2:O2"/>
    <mergeCell ref="A2:A3"/>
    <mergeCell ref="G2:G3"/>
    <mergeCell ref="B2:B3"/>
    <mergeCell ref="C2:C3"/>
    <mergeCell ref="D2:D3"/>
    <mergeCell ref="E2:E3"/>
    <mergeCell ref="F2:F3"/>
  </mergeCells>
  <pageMargins left="0.74803149606299213" right="0.23622047244094491" top="0.74803149606299213" bottom="0.15748031496062992" header="0.51181102362204722" footer="0.23622047244094491"/>
  <pageSetup paperSize="9" scale="49" fitToWidth="3" fitToHeight="3" orientation="portrait" r:id="rId1"/>
  <headerFooter alignWithMargins="0"/>
  <colBreaks count="1" manualBreakCount="1">
    <brk id="7" max="79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0"/>
  <sheetViews>
    <sheetView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/>
  <cols>
    <col min="1" max="1" width="13.85546875" style="87" customWidth="1"/>
    <col min="2" max="2" width="16.85546875" style="87" bestFit="1" customWidth="1"/>
    <col min="3" max="3" width="13.42578125" style="87" bestFit="1" customWidth="1"/>
    <col min="4" max="4" width="15.85546875" style="87" bestFit="1" customWidth="1"/>
    <col min="5" max="5" width="16.42578125" style="87" bestFit="1" customWidth="1"/>
    <col min="6" max="6" width="18.140625" style="87" bestFit="1" customWidth="1"/>
    <col min="7" max="7" width="13" style="87" bestFit="1" customWidth="1"/>
    <col min="8" max="8" width="15.5703125" style="87" bestFit="1" customWidth="1"/>
    <col min="9" max="256" width="9.140625" style="87"/>
    <col min="257" max="257" width="13.85546875" style="87" customWidth="1"/>
    <col min="258" max="258" width="16.85546875" style="87" bestFit="1" customWidth="1"/>
    <col min="259" max="259" width="13.42578125" style="87" bestFit="1" customWidth="1"/>
    <col min="260" max="260" width="15.85546875" style="87" bestFit="1" customWidth="1"/>
    <col min="261" max="261" width="16.42578125" style="87" bestFit="1" customWidth="1"/>
    <col min="262" max="262" width="18.140625" style="87" bestFit="1" customWidth="1"/>
    <col min="263" max="263" width="13" style="87" bestFit="1" customWidth="1"/>
    <col min="264" max="264" width="15.5703125" style="87" bestFit="1" customWidth="1"/>
    <col min="265" max="512" width="9.140625" style="87"/>
    <col min="513" max="513" width="13.85546875" style="87" customWidth="1"/>
    <col min="514" max="514" width="16.85546875" style="87" bestFit="1" customWidth="1"/>
    <col min="515" max="515" width="13.42578125" style="87" bestFit="1" customWidth="1"/>
    <col min="516" max="516" width="15.85546875" style="87" bestFit="1" customWidth="1"/>
    <col min="517" max="517" width="16.42578125" style="87" bestFit="1" customWidth="1"/>
    <col min="518" max="518" width="18.140625" style="87" bestFit="1" customWidth="1"/>
    <col min="519" max="519" width="13" style="87" bestFit="1" customWidth="1"/>
    <col min="520" max="520" width="15.5703125" style="87" bestFit="1" customWidth="1"/>
    <col min="521" max="768" width="9.140625" style="87"/>
    <col min="769" max="769" width="13.85546875" style="87" customWidth="1"/>
    <col min="770" max="770" width="16.85546875" style="87" bestFit="1" customWidth="1"/>
    <col min="771" max="771" width="13.42578125" style="87" bestFit="1" customWidth="1"/>
    <col min="772" max="772" width="15.85546875" style="87" bestFit="1" customWidth="1"/>
    <col min="773" max="773" width="16.42578125" style="87" bestFit="1" customWidth="1"/>
    <col min="774" max="774" width="18.140625" style="87" bestFit="1" customWidth="1"/>
    <col min="775" max="775" width="13" style="87" bestFit="1" customWidth="1"/>
    <col min="776" max="776" width="15.5703125" style="87" bestFit="1" customWidth="1"/>
    <col min="777" max="1024" width="9.140625" style="87"/>
    <col min="1025" max="1025" width="13.85546875" style="87" customWidth="1"/>
    <col min="1026" max="1026" width="16.85546875" style="87" bestFit="1" customWidth="1"/>
    <col min="1027" max="1027" width="13.42578125" style="87" bestFit="1" customWidth="1"/>
    <col min="1028" max="1028" width="15.85546875" style="87" bestFit="1" customWidth="1"/>
    <col min="1029" max="1029" width="16.42578125" style="87" bestFit="1" customWidth="1"/>
    <col min="1030" max="1030" width="18.140625" style="87" bestFit="1" customWidth="1"/>
    <col min="1031" max="1031" width="13" style="87" bestFit="1" customWidth="1"/>
    <col min="1032" max="1032" width="15.5703125" style="87" bestFit="1" customWidth="1"/>
    <col min="1033" max="1280" width="9.140625" style="87"/>
    <col min="1281" max="1281" width="13.85546875" style="87" customWidth="1"/>
    <col min="1282" max="1282" width="16.85546875" style="87" bestFit="1" customWidth="1"/>
    <col min="1283" max="1283" width="13.42578125" style="87" bestFit="1" customWidth="1"/>
    <col min="1284" max="1284" width="15.85546875" style="87" bestFit="1" customWidth="1"/>
    <col min="1285" max="1285" width="16.42578125" style="87" bestFit="1" customWidth="1"/>
    <col min="1286" max="1286" width="18.140625" style="87" bestFit="1" customWidth="1"/>
    <col min="1287" max="1287" width="13" style="87" bestFit="1" customWidth="1"/>
    <col min="1288" max="1288" width="15.5703125" style="87" bestFit="1" customWidth="1"/>
    <col min="1289" max="1536" width="9.140625" style="87"/>
    <col min="1537" max="1537" width="13.85546875" style="87" customWidth="1"/>
    <col min="1538" max="1538" width="16.85546875" style="87" bestFit="1" customWidth="1"/>
    <col min="1539" max="1539" width="13.42578125" style="87" bestFit="1" customWidth="1"/>
    <col min="1540" max="1540" width="15.85546875" style="87" bestFit="1" customWidth="1"/>
    <col min="1541" max="1541" width="16.42578125" style="87" bestFit="1" customWidth="1"/>
    <col min="1542" max="1542" width="18.140625" style="87" bestFit="1" customWidth="1"/>
    <col min="1543" max="1543" width="13" style="87" bestFit="1" customWidth="1"/>
    <col min="1544" max="1544" width="15.5703125" style="87" bestFit="1" customWidth="1"/>
    <col min="1545" max="1792" width="9.140625" style="87"/>
    <col min="1793" max="1793" width="13.85546875" style="87" customWidth="1"/>
    <col min="1794" max="1794" width="16.85546875" style="87" bestFit="1" customWidth="1"/>
    <col min="1795" max="1795" width="13.42578125" style="87" bestFit="1" customWidth="1"/>
    <col min="1796" max="1796" width="15.85546875" style="87" bestFit="1" customWidth="1"/>
    <col min="1797" max="1797" width="16.42578125" style="87" bestFit="1" customWidth="1"/>
    <col min="1798" max="1798" width="18.140625" style="87" bestFit="1" customWidth="1"/>
    <col min="1799" max="1799" width="13" style="87" bestFit="1" customWidth="1"/>
    <col min="1800" max="1800" width="15.5703125" style="87" bestFit="1" customWidth="1"/>
    <col min="1801" max="2048" width="9.140625" style="87"/>
    <col min="2049" max="2049" width="13.85546875" style="87" customWidth="1"/>
    <col min="2050" max="2050" width="16.85546875" style="87" bestFit="1" customWidth="1"/>
    <col min="2051" max="2051" width="13.42578125" style="87" bestFit="1" customWidth="1"/>
    <col min="2052" max="2052" width="15.85546875" style="87" bestFit="1" customWidth="1"/>
    <col min="2053" max="2053" width="16.42578125" style="87" bestFit="1" customWidth="1"/>
    <col min="2054" max="2054" width="18.140625" style="87" bestFit="1" customWidth="1"/>
    <col min="2055" max="2055" width="13" style="87" bestFit="1" customWidth="1"/>
    <col min="2056" max="2056" width="15.5703125" style="87" bestFit="1" customWidth="1"/>
    <col min="2057" max="2304" width="9.140625" style="87"/>
    <col min="2305" max="2305" width="13.85546875" style="87" customWidth="1"/>
    <col min="2306" max="2306" width="16.85546875" style="87" bestFit="1" customWidth="1"/>
    <col min="2307" max="2307" width="13.42578125" style="87" bestFit="1" customWidth="1"/>
    <col min="2308" max="2308" width="15.85546875" style="87" bestFit="1" customWidth="1"/>
    <col min="2309" max="2309" width="16.42578125" style="87" bestFit="1" customWidth="1"/>
    <col min="2310" max="2310" width="18.140625" style="87" bestFit="1" customWidth="1"/>
    <col min="2311" max="2311" width="13" style="87" bestFit="1" customWidth="1"/>
    <col min="2312" max="2312" width="15.5703125" style="87" bestFit="1" customWidth="1"/>
    <col min="2313" max="2560" width="9.140625" style="87"/>
    <col min="2561" max="2561" width="13.85546875" style="87" customWidth="1"/>
    <col min="2562" max="2562" width="16.85546875" style="87" bestFit="1" customWidth="1"/>
    <col min="2563" max="2563" width="13.42578125" style="87" bestFit="1" customWidth="1"/>
    <col min="2564" max="2564" width="15.85546875" style="87" bestFit="1" customWidth="1"/>
    <col min="2565" max="2565" width="16.42578125" style="87" bestFit="1" customWidth="1"/>
    <col min="2566" max="2566" width="18.140625" style="87" bestFit="1" customWidth="1"/>
    <col min="2567" max="2567" width="13" style="87" bestFit="1" customWidth="1"/>
    <col min="2568" max="2568" width="15.5703125" style="87" bestFit="1" customWidth="1"/>
    <col min="2569" max="2816" width="9.140625" style="87"/>
    <col min="2817" max="2817" width="13.85546875" style="87" customWidth="1"/>
    <col min="2818" max="2818" width="16.85546875" style="87" bestFit="1" customWidth="1"/>
    <col min="2819" max="2819" width="13.42578125" style="87" bestFit="1" customWidth="1"/>
    <col min="2820" max="2820" width="15.85546875" style="87" bestFit="1" customWidth="1"/>
    <col min="2821" max="2821" width="16.42578125" style="87" bestFit="1" customWidth="1"/>
    <col min="2822" max="2822" width="18.140625" style="87" bestFit="1" customWidth="1"/>
    <col min="2823" max="2823" width="13" style="87" bestFit="1" customWidth="1"/>
    <col min="2824" max="2824" width="15.5703125" style="87" bestFit="1" customWidth="1"/>
    <col min="2825" max="3072" width="9.140625" style="87"/>
    <col min="3073" max="3073" width="13.85546875" style="87" customWidth="1"/>
    <col min="3074" max="3074" width="16.85546875" style="87" bestFit="1" customWidth="1"/>
    <col min="3075" max="3075" width="13.42578125" style="87" bestFit="1" customWidth="1"/>
    <col min="3076" max="3076" width="15.85546875" style="87" bestFit="1" customWidth="1"/>
    <col min="3077" max="3077" width="16.42578125" style="87" bestFit="1" customWidth="1"/>
    <col min="3078" max="3078" width="18.140625" style="87" bestFit="1" customWidth="1"/>
    <col min="3079" max="3079" width="13" style="87" bestFit="1" customWidth="1"/>
    <col min="3080" max="3080" width="15.5703125" style="87" bestFit="1" customWidth="1"/>
    <col min="3081" max="3328" width="9.140625" style="87"/>
    <col min="3329" max="3329" width="13.85546875" style="87" customWidth="1"/>
    <col min="3330" max="3330" width="16.85546875" style="87" bestFit="1" customWidth="1"/>
    <col min="3331" max="3331" width="13.42578125" style="87" bestFit="1" customWidth="1"/>
    <col min="3332" max="3332" width="15.85546875" style="87" bestFit="1" customWidth="1"/>
    <col min="3333" max="3333" width="16.42578125" style="87" bestFit="1" customWidth="1"/>
    <col min="3334" max="3334" width="18.140625" style="87" bestFit="1" customWidth="1"/>
    <col min="3335" max="3335" width="13" style="87" bestFit="1" customWidth="1"/>
    <col min="3336" max="3336" width="15.5703125" style="87" bestFit="1" customWidth="1"/>
    <col min="3337" max="3584" width="9.140625" style="87"/>
    <col min="3585" max="3585" width="13.85546875" style="87" customWidth="1"/>
    <col min="3586" max="3586" width="16.85546875" style="87" bestFit="1" customWidth="1"/>
    <col min="3587" max="3587" width="13.42578125" style="87" bestFit="1" customWidth="1"/>
    <col min="3588" max="3588" width="15.85546875" style="87" bestFit="1" customWidth="1"/>
    <col min="3589" max="3589" width="16.42578125" style="87" bestFit="1" customWidth="1"/>
    <col min="3590" max="3590" width="18.140625" style="87" bestFit="1" customWidth="1"/>
    <col min="3591" max="3591" width="13" style="87" bestFit="1" customWidth="1"/>
    <col min="3592" max="3592" width="15.5703125" style="87" bestFit="1" customWidth="1"/>
    <col min="3593" max="3840" width="9.140625" style="87"/>
    <col min="3841" max="3841" width="13.85546875" style="87" customWidth="1"/>
    <col min="3842" max="3842" width="16.85546875" style="87" bestFit="1" customWidth="1"/>
    <col min="3843" max="3843" width="13.42578125" style="87" bestFit="1" customWidth="1"/>
    <col min="3844" max="3844" width="15.85546875" style="87" bestFit="1" customWidth="1"/>
    <col min="3845" max="3845" width="16.42578125" style="87" bestFit="1" customWidth="1"/>
    <col min="3846" max="3846" width="18.140625" style="87" bestFit="1" customWidth="1"/>
    <col min="3847" max="3847" width="13" style="87" bestFit="1" customWidth="1"/>
    <col min="3848" max="3848" width="15.5703125" style="87" bestFit="1" customWidth="1"/>
    <col min="3849" max="4096" width="9.140625" style="87"/>
    <col min="4097" max="4097" width="13.85546875" style="87" customWidth="1"/>
    <col min="4098" max="4098" width="16.85546875" style="87" bestFit="1" customWidth="1"/>
    <col min="4099" max="4099" width="13.42578125" style="87" bestFit="1" customWidth="1"/>
    <col min="4100" max="4100" width="15.85546875" style="87" bestFit="1" customWidth="1"/>
    <col min="4101" max="4101" width="16.42578125" style="87" bestFit="1" customWidth="1"/>
    <col min="4102" max="4102" width="18.140625" style="87" bestFit="1" customWidth="1"/>
    <col min="4103" max="4103" width="13" style="87" bestFit="1" customWidth="1"/>
    <col min="4104" max="4104" width="15.5703125" style="87" bestFit="1" customWidth="1"/>
    <col min="4105" max="4352" width="9.140625" style="87"/>
    <col min="4353" max="4353" width="13.85546875" style="87" customWidth="1"/>
    <col min="4354" max="4354" width="16.85546875" style="87" bestFit="1" customWidth="1"/>
    <col min="4355" max="4355" width="13.42578125" style="87" bestFit="1" customWidth="1"/>
    <col min="4356" max="4356" width="15.85546875" style="87" bestFit="1" customWidth="1"/>
    <col min="4357" max="4357" width="16.42578125" style="87" bestFit="1" customWidth="1"/>
    <col min="4358" max="4358" width="18.140625" style="87" bestFit="1" customWidth="1"/>
    <col min="4359" max="4359" width="13" style="87" bestFit="1" customWidth="1"/>
    <col min="4360" max="4360" width="15.5703125" style="87" bestFit="1" customWidth="1"/>
    <col min="4361" max="4608" width="9.140625" style="87"/>
    <col min="4609" max="4609" width="13.85546875" style="87" customWidth="1"/>
    <col min="4610" max="4610" width="16.85546875" style="87" bestFit="1" customWidth="1"/>
    <col min="4611" max="4611" width="13.42578125" style="87" bestFit="1" customWidth="1"/>
    <col min="4612" max="4612" width="15.85546875" style="87" bestFit="1" customWidth="1"/>
    <col min="4613" max="4613" width="16.42578125" style="87" bestFit="1" customWidth="1"/>
    <col min="4614" max="4614" width="18.140625" style="87" bestFit="1" customWidth="1"/>
    <col min="4615" max="4615" width="13" style="87" bestFit="1" customWidth="1"/>
    <col min="4616" max="4616" width="15.5703125" style="87" bestFit="1" customWidth="1"/>
    <col min="4617" max="4864" width="9.140625" style="87"/>
    <col min="4865" max="4865" width="13.85546875" style="87" customWidth="1"/>
    <col min="4866" max="4866" width="16.85546875" style="87" bestFit="1" customWidth="1"/>
    <col min="4867" max="4867" width="13.42578125" style="87" bestFit="1" customWidth="1"/>
    <col min="4868" max="4868" width="15.85546875" style="87" bestFit="1" customWidth="1"/>
    <col min="4869" max="4869" width="16.42578125" style="87" bestFit="1" customWidth="1"/>
    <col min="4870" max="4870" width="18.140625" style="87" bestFit="1" customWidth="1"/>
    <col min="4871" max="4871" width="13" style="87" bestFit="1" customWidth="1"/>
    <col min="4872" max="4872" width="15.5703125" style="87" bestFit="1" customWidth="1"/>
    <col min="4873" max="5120" width="9.140625" style="87"/>
    <col min="5121" max="5121" width="13.85546875" style="87" customWidth="1"/>
    <col min="5122" max="5122" width="16.85546875" style="87" bestFit="1" customWidth="1"/>
    <col min="5123" max="5123" width="13.42578125" style="87" bestFit="1" customWidth="1"/>
    <col min="5124" max="5124" width="15.85546875" style="87" bestFit="1" customWidth="1"/>
    <col min="5125" max="5125" width="16.42578125" style="87" bestFit="1" customWidth="1"/>
    <col min="5126" max="5126" width="18.140625" style="87" bestFit="1" customWidth="1"/>
    <col min="5127" max="5127" width="13" style="87" bestFit="1" customWidth="1"/>
    <col min="5128" max="5128" width="15.5703125" style="87" bestFit="1" customWidth="1"/>
    <col min="5129" max="5376" width="9.140625" style="87"/>
    <col min="5377" max="5377" width="13.85546875" style="87" customWidth="1"/>
    <col min="5378" max="5378" width="16.85546875" style="87" bestFit="1" customWidth="1"/>
    <col min="5379" max="5379" width="13.42578125" style="87" bestFit="1" customWidth="1"/>
    <col min="5380" max="5380" width="15.85546875" style="87" bestFit="1" customWidth="1"/>
    <col min="5381" max="5381" width="16.42578125" style="87" bestFit="1" customWidth="1"/>
    <col min="5382" max="5382" width="18.140625" style="87" bestFit="1" customWidth="1"/>
    <col min="5383" max="5383" width="13" style="87" bestFit="1" customWidth="1"/>
    <col min="5384" max="5384" width="15.5703125" style="87" bestFit="1" customWidth="1"/>
    <col min="5385" max="5632" width="9.140625" style="87"/>
    <col min="5633" max="5633" width="13.85546875" style="87" customWidth="1"/>
    <col min="5634" max="5634" width="16.85546875" style="87" bestFit="1" customWidth="1"/>
    <col min="5635" max="5635" width="13.42578125" style="87" bestFit="1" customWidth="1"/>
    <col min="5636" max="5636" width="15.85546875" style="87" bestFit="1" customWidth="1"/>
    <col min="5637" max="5637" width="16.42578125" style="87" bestFit="1" customWidth="1"/>
    <col min="5638" max="5638" width="18.140625" style="87" bestFit="1" customWidth="1"/>
    <col min="5639" max="5639" width="13" style="87" bestFit="1" customWidth="1"/>
    <col min="5640" max="5640" width="15.5703125" style="87" bestFit="1" customWidth="1"/>
    <col min="5641" max="5888" width="9.140625" style="87"/>
    <col min="5889" max="5889" width="13.85546875" style="87" customWidth="1"/>
    <col min="5890" max="5890" width="16.85546875" style="87" bestFit="1" customWidth="1"/>
    <col min="5891" max="5891" width="13.42578125" style="87" bestFit="1" customWidth="1"/>
    <col min="5892" max="5892" width="15.85546875" style="87" bestFit="1" customWidth="1"/>
    <col min="5893" max="5893" width="16.42578125" style="87" bestFit="1" customWidth="1"/>
    <col min="5894" max="5894" width="18.140625" style="87" bestFit="1" customWidth="1"/>
    <col min="5895" max="5895" width="13" style="87" bestFit="1" customWidth="1"/>
    <col min="5896" max="5896" width="15.5703125" style="87" bestFit="1" customWidth="1"/>
    <col min="5897" max="6144" width="9.140625" style="87"/>
    <col min="6145" max="6145" width="13.85546875" style="87" customWidth="1"/>
    <col min="6146" max="6146" width="16.85546875" style="87" bestFit="1" customWidth="1"/>
    <col min="6147" max="6147" width="13.42578125" style="87" bestFit="1" customWidth="1"/>
    <col min="6148" max="6148" width="15.85546875" style="87" bestFit="1" customWidth="1"/>
    <col min="6149" max="6149" width="16.42578125" style="87" bestFit="1" customWidth="1"/>
    <col min="6150" max="6150" width="18.140625" style="87" bestFit="1" customWidth="1"/>
    <col min="6151" max="6151" width="13" style="87" bestFit="1" customWidth="1"/>
    <col min="6152" max="6152" width="15.5703125" style="87" bestFit="1" customWidth="1"/>
    <col min="6153" max="6400" width="9.140625" style="87"/>
    <col min="6401" max="6401" width="13.85546875" style="87" customWidth="1"/>
    <col min="6402" max="6402" width="16.85546875" style="87" bestFit="1" customWidth="1"/>
    <col min="6403" max="6403" width="13.42578125" style="87" bestFit="1" customWidth="1"/>
    <col min="6404" max="6404" width="15.85546875" style="87" bestFit="1" customWidth="1"/>
    <col min="6405" max="6405" width="16.42578125" style="87" bestFit="1" customWidth="1"/>
    <col min="6406" max="6406" width="18.140625" style="87" bestFit="1" customWidth="1"/>
    <col min="6407" max="6407" width="13" style="87" bestFit="1" customWidth="1"/>
    <col min="6408" max="6408" width="15.5703125" style="87" bestFit="1" customWidth="1"/>
    <col min="6409" max="6656" width="9.140625" style="87"/>
    <col min="6657" max="6657" width="13.85546875" style="87" customWidth="1"/>
    <col min="6658" max="6658" width="16.85546875" style="87" bestFit="1" customWidth="1"/>
    <col min="6659" max="6659" width="13.42578125" style="87" bestFit="1" customWidth="1"/>
    <col min="6660" max="6660" width="15.85546875" style="87" bestFit="1" customWidth="1"/>
    <col min="6661" max="6661" width="16.42578125" style="87" bestFit="1" customWidth="1"/>
    <col min="6662" max="6662" width="18.140625" style="87" bestFit="1" customWidth="1"/>
    <col min="6663" max="6663" width="13" style="87" bestFit="1" customWidth="1"/>
    <col min="6664" max="6664" width="15.5703125" style="87" bestFit="1" customWidth="1"/>
    <col min="6665" max="6912" width="9.140625" style="87"/>
    <col min="6913" max="6913" width="13.85546875" style="87" customWidth="1"/>
    <col min="6914" max="6914" width="16.85546875" style="87" bestFit="1" customWidth="1"/>
    <col min="6915" max="6915" width="13.42578125" style="87" bestFit="1" customWidth="1"/>
    <col min="6916" max="6916" width="15.85546875" style="87" bestFit="1" customWidth="1"/>
    <col min="6917" max="6917" width="16.42578125" style="87" bestFit="1" customWidth="1"/>
    <col min="6918" max="6918" width="18.140625" style="87" bestFit="1" customWidth="1"/>
    <col min="6919" max="6919" width="13" style="87" bestFit="1" customWidth="1"/>
    <col min="6920" max="6920" width="15.5703125" style="87" bestFit="1" customWidth="1"/>
    <col min="6921" max="7168" width="9.140625" style="87"/>
    <col min="7169" max="7169" width="13.85546875" style="87" customWidth="1"/>
    <col min="7170" max="7170" width="16.85546875" style="87" bestFit="1" customWidth="1"/>
    <col min="7171" max="7171" width="13.42578125" style="87" bestFit="1" customWidth="1"/>
    <col min="7172" max="7172" width="15.85546875" style="87" bestFit="1" customWidth="1"/>
    <col min="7173" max="7173" width="16.42578125" style="87" bestFit="1" customWidth="1"/>
    <col min="7174" max="7174" width="18.140625" style="87" bestFit="1" customWidth="1"/>
    <col min="7175" max="7175" width="13" style="87" bestFit="1" customWidth="1"/>
    <col min="7176" max="7176" width="15.5703125" style="87" bestFit="1" customWidth="1"/>
    <col min="7177" max="7424" width="9.140625" style="87"/>
    <col min="7425" max="7425" width="13.85546875" style="87" customWidth="1"/>
    <col min="7426" max="7426" width="16.85546875" style="87" bestFit="1" customWidth="1"/>
    <col min="7427" max="7427" width="13.42578125" style="87" bestFit="1" customWidth="1"/>
    <col min="7428" max="7428" width="15.85546875" style="87" bestFit="1" customWidth="1"/>
    <col min="7429" max="7429" width="16.42578125" style="87" bestFit="1" customWidth="1"/>
    <col min="7430" max="7430" width="18.140625" style="87" bestFit="1" customWidth="1"/>
    <col min="7431" max="7431" width="13" style="87" bestFit="1" customWidth="1"/>
    <col min="7432" max="7432" width="15.5703125" style="87" bestFit="1" customWidth="1"/>
    <col min="7433" max="7680" width="9.140625" style="87"/>
    <col min="7681" max="7681" width="13.85546875" style="87" customWidth="1"/>
    <col min="7682" max="7682" width="16.85546875" style="87" bestFit="1" customWidth="1"/>
    <col min="7683" max="7683" width="13.42578125" style="87" bestFit="1" customWidth="1"/>
    <col min="7684" max="7684" width="15.85546875" style="87" bestFit="1" customWidth="1"/>
    <col min="7685" max="7685" width="16.42578125" style="87" bestFit="1" customWidth="1"/>
    <col min="7686" max="7686" width="18.140625" style="87" bestFit="1" customWidth="1"/>
    <col min="7687" max="7687" width="13" style="87" bestFit="1" customWidth="1"/>
    <col min="7688" max="7688" width="15.5703125" style="87" bestFit="1" customWidth="1"/>
    <col min="7689" max="7936" width="9.140625" style="87"/>
    <col min="7937" max="7937" width="13.85546875" style="87" customWidth="1"/>
    <col min="7938" max="7938" width="16.85546875" style="87" bestFit="1" customWidth="1"/>
    <col min="7939" max="7939" width="13.42578125" style="87" bestFit="1" customWidth="1"/>
    <col min="7940" max="7940" width="15.85546875" style="87" bestFit="1" customWidth="1"/>
    <col min="7941" max="7941" width="16.42578125" style="87" bestFit="1" customWidth="1"/>
    <col min="7942" max="7942" width="18.140625" style="87" bestFit="1" customWidth="1"/>
    <col min="7943" max="7943" width="13" style="87" bestFit="1" customWidth="1"/>
    <col min="7944" max="7944" width="15.5703125" style="87" bestFit="1" customWidth="1"/>
    <col min="7945" max="8192" width="9.140625" style="87"/>
    <col min="8193" max="8193" width="13.85546875" style="87" customWidth="1"/>
    <col min="8194" max="8194" width="16.85546875" style="87" bestFit="1" customWidth="1"/>
    <col min="8195" max="8195" width="13.42578125" style="87" bestFit="1" customWidth="1"/>
    <col min="8196" max="8196" width="15.85546875" style="87" bestFit="1" customWidth="1"/>
    <col min="8197" max="8197" width="16.42578125" style="87" bestFit="1" customWidth="1"/>
    <col min="8198" max="8198" width="18.140625" style="87" bestFit="1" customWidth="1"/>
    <col min="8199" max="8199" width="13" style="87" bestFit="1" customWidth="1"/>
    <col min="8200" max="8200" width="15.5703125" style="87" bestFit="1" customWidth="1"/>
    <col min="8201" max="8448" width="9.140625" style="87"/>
    <col min="8449" max="8449" width="13.85546875" style="87" customWidth="1"/>
    <col min="8450" max="8450" width="16.85546875" style="87" bestFit="1" customWidth="1"/>
    <col min="8451" max="8451" width="13.42578125" style="87" bestFit="1" customWidth="1"/>
    <col min="8452" max="8452" width="15.85546875" style="87" bestFit="1" customWidth="1"/>
    <col min="8453" max="8453" width="16.42578125" style="87" bestFit="1" customWidth="1"/>
    <col min="8454" max="8454" width="18.140625" style="87" bestFit="1" customWidth="1"/>
    <col min="8455" max="8455" width="13" style="87" bestFit="1" customWidth="1"/>
    <col min="8456" max="8456" width="15.5703125" style="87" bestFit="1" customWidth="1"/>
    <col min="8457" max="8704" width="9.140625" style="87"/>
    <col min="8705" max="8705" width="13.85546875" style="87" customWidth="1"/>
    <col min="8706" max="8706" width="16.85546875" style="87" bestFit="1" customWidth="1"/>
    <col min="8707" max="8707" width="13.42578125" style="87" bestFit="1" customWidth="1"/>
    <col min="8708" max="8708" width="15.85546875" style="87" bestFit="1" customWidth="1"/>
    <col min="8709" max="8709" width="16.42578125" style="87" bestFit="1" customWidth="1"/>
    <col min="8710" max="8710" width="18.140625" style="87" bestFit="1" customWidth="1"/>
    <col min="8711" max="8711" width="13" style="87" bestFit="1" customWidth="1"/>
    <col min="8712" max="8712" width="15.5703125" style="87" bestFit="1" customWidth="1"/>
    <col min="8713" max="8960" width="9.140625" style="87"/>
    <col min="8961" max="8961" width="13.85546875" style="87" customWidth="1"/>
    <col min="8962" max="8962" width="16.85546875" style="87" bestFit="1" customWidth="1"/>
    <col min="8963" max="8963" width="13.42578125" style="87" bestFit="1" customWidth="1"/>
    <col min="8964" max="8964" width="15.85546875" style="87" bestFit="1" customWidth="1"/>
    <col min="8965" max="8965" width="16.42578125" style="87" bestFit="1" customWidth="1"/>
    <col min="8966" max="8966" width="18.140625" style="87" bestFit="1" customWidth="1"/>
    <col min="8967" max="8967" width="13" style="87" bestFit="1" customWidth="1"/>
    <col min="8968" max="8968" width="15.5703125" style="87" bestFit="1" customWidth="1"/>
    <col min="8969" max="9216" width="9.140625" style="87"/>
    <col min="9217" max="9217" width="13.85546875" style="87" customWidth="1"/>
    <col min="9218" max="9218" width="16.85546875" style="87" bestFit="1" customWidth="1"/>
    <col min="9219" max="9219" width="13.42578125" style="87" bestFit="1" customWidth="1"/>
    <col min="9220" max="9220" width="15.85546875" style="87" bestFit="1" customWidth="1"/>
    <col min="9221" max="9221" width="16.42578125" style="87" bestFit="1" customWidth="1"/>
    <col min="9222" max="9222" width="18.140625" style="87" bestFit="1" customWidth="1"/>
    <col min="9223" max="9223" width="13" style="87" bestFit="1" customWidth="1"/>
    <col min="9224" max="9224" width="15.5703125" style="87" bestFit="1" customWidth="1"/>
    <col min="9225" max="9472" width="9.140625" style="87"/>
    <col min="9473" max="9473" width="13.85546875" style="87" customWidth="1"/>
    <col min="9474" max="9474" width="16.85546875" style="87" bestFit="1" customWidth="1"/>
    <col min="9475" max="9475" width="13.42578125" style="87" bestFit="1" customWidth="1"/>
    <col min="9476" max="9476" width="15.85546875" style="87" bestFit="1" customWidth="1"/>
    <col min="9477" max="9477" width="16.42578125" style="87" bestFit="1" customWidth="1"/>
    <col min="9478" max="9478" width="18.140625" style="87" bestFit="1" customWidth="1"/>
    <col min="9479" max="9479" width="13" style="87" bestFit="1" customWidth="1"/>
    <col min="9480" max="9480" width="15.5703125" style="87" bestFit="1" customWidth="1"/>
    <col min="9481" max="9728" width="9.140625" style="87"/>
    <col min="9729" max="9729" width="13.85546875" style="87" customWidth="1"/>
    <col min="9730" max="9730" width="16.85546875" style="87" bestFit="1" customWidth="1"/>
    <col min="9731" max="9731" width="13.42578125" style="87" bestFit="1" customWidth="1"/>
    <col min="9732" max="9732" width="15.85546875" style="87" bestFit="1" customWidth="1"/>
    <col min="9733" max="9733" width="16.42578125" style="87" bestFit="1" customWidth="1"/>
    <col min="9734" max="9734" width="18.140625" style="87" bestFit="1" customWidth="1"/>
    <col min="9735" max="9735" width="13" style="87" bestFit="1" customWidth="1"/>
    <col min="9736" max="9736" width="15.5703125" style="87" bestFit="1" customWidth="1"/>
    <col min="9737" max="9984" width="9.140625" style="87"/>
    <col min="9985" max="9985" width="13.85546875" style="87" customWidth="1"/>
    <col min="9986" max="9986" width="16.85546875" style="87" bestFit="1" customWidth="1"/>
    <col min="9987" max="9987" width="13.42578125" style="87" bestFit="1" customWidth="1"/>
    <col min="9988" max="9988" width="15.85546875" style="87" bestFit="1" customWidth="1"/>
    <col min="9989" max="9989" width="16.42578125" style="87" bestFit="1" customWidth="1"/>
    <col min="9990" max="9990" width="18.140625" style="87" bestFit="1" customWidth="1"/>
    <col min="9991" max="9991" width="13" style="87" bestFit="1" customWidth="1"/>
    <col min="9992" max="9992" width="15.5703125" style="87" bestFit="1" customWidth="1"/>
    <col min="9993" max="10240" width="9.140625" style="87"/>
    <col min="10241" max="10241" width="13.85546875" style="87" customWidth="1"/>
    <col min="10242" max="10242" width="16.85546875" style="87" bestFit="1" customWidth="1"/>
    <col min="10243" max="10243" width="13.42578125" style="87" bestFit="1" customWidth="1"/>
    <col min="10244" max="10244" width="15.85546875" style="87" bestFit="1" customWidth="1"/>
    <col min="10245" max="10245" width="16.42578125" style="87" bestFit="1" customWidth="1"/>
    <col min="10246" max="10246" width="18.140625" style="87" bestFit="1" customWidth="1"/>
    <col min="10247" max="10247" width="13" style="87" bestFit="1" customWidth="1"/>
    <col min="10248" max="10248" width="15.5703125" style="87" bestFit="1" customWidth="1"/>
    <col min="10249" max="10496" width="9.140625" style="87"/>
    <col min="10497" max="10497" width="13.85546875" style="87" customWidth="1"/>
    <col min="10498" max="10498" width="16.85546875" style="87" bestFit="1" customWidth="1"/>
    <col min="10499" max="10499" width="13.42578125" style="87" bestFit="1" customWidth="1"/>
    <col min="10500" max="10500" width="15.85546875" style="87" bestFit="1" customWidth="1"/>
    <col min="10501" max="10501" width="16.42578125" style="87" bestFit="1" customWidth="1"/>
    <col min="10502" max="10502" width="18.140625" style="87" bestFit="1" customWidth="1"/>
    <col min="10503" max="10503" width="13" style="87" bestFit="1" customWidth="1"/>
    <col min="10504" max="10504" width="15.5703125" style="87" bestFit="1" customWidth="1"/>
    <col min="10505" max="10752" width="9.140625" style="87"/>
    <col min="10753" max="10753" width="13.85546875" style="87" customWidth="1"/>
    <col min="10754" max="10754" width="16.85546875" style="87" bestFit="1" customWidth="1"/>
    <col min="10755" max="10755" width="13.42578125" style="87" bestFit="1" customWidth="1"/>
    <col min="10756" max="10756" width="15.85546875" style="87" bestFit="1" customWidth="1"/>
    <col min="10757" max="10757" width="16.42578125" style="87" bestFit="1" customWidth="1"/>
    <col min="10758" max="10758" width="18.140625" style="87" bestFit="1" customWidth="1"/>
    <col min="10759" max="10759" width="13" style="87" bestFit="1" customWidth="1"/>
    <col min="10760" max="10760" width="15.5703125" style="87" bestFit="1" customWidth="1"/>
    <col min="10761" max="11008" width="9.140625" style="87"/>
    <col min="11009" max="11009" width="13.85546875" style="87" customWidth="1"/>
    <col min="11010" max="11010" width="16.85546875" style="87" bestFit="1" customWidth="1"/>
    <col min="11011" max="11011" width="13.42578125" style="87" bestFit="1" customWidth="1"/>
    <col min="11012" max="11012" width="15.85546875" style="87" bestFit="1" customWidth="1"/>
    <col min="11013" max="11013" width="16.42578125" style="87" bestFit="1" customWidth="1"/>
    <col min="11014" max="11014" width="18.140625" style="87" bestFit="1" customWidth="1"/>
    <col min="11015" max="11015" width="13" style="87" bestFit="1" customWidth="1"/>
    <col min="11016" max="11016" width="15.5703125" style="87" bestFit="1" customWidth="1"/>
    <col min="11017" max="11264" width="9.140625" style="87"/>
    <col min="11265" max="11265" width="13.85546875" style="87" customWidth="1"/>
    <col min="11266" max="11266" width="16.85546875" style="87" bestFit="1" customWidth="1"/>
    <col min="11267" max="11267" width="13.42578125" style="87" bestFit="1" customWidth="1"/>
    <col min="11268" max="11268" width="15.85546875" style="87" bestFit="1" customWidth="1"/>
    <col min="11269" max="11269" width="16.42578125" style="87" bestFit="1" customWidth="1"/>
    <col min="11270" max="11270" width="18.140625" style="87" bestFit="1" customWidth="1"/>
    <col min="11271" max="11271" width="13" style="87" bestFit="1" customWidth="1"/>
    <col min="11272" max="11272" width="15.5703125" style="87" bestFit="1" customWidth="1"/>
    <col min="11273" max="11520" width="9.140625" style="87"/>
    <col min="11521" max="11521" width="13.85546875" style="87" customWidth="1"/>
    <col min="11522" max="11522" width="16.85546875" style="87" bestFit="1" customWidth="1"/>
    <col min="11523" max="11523" width="13.42578125" style="87" bestFit="1" customWidth="1"/>
    <col min="11524" max="11524" width="15.85546875" style="87" bestFit="1" customWidth="1"/>
    <col min="11525" max="11525" width="16.42578125" style="87" bestFit="1" customWidth="1"/>
    <col min="11526" max="11526" width="18.140625" style="87" bestFit="1" customWidth="1"/>
    <col min="11527" max="11527" width="13" style="87" bestFit="1" customWidth="1"/>
    <col min="11528" max="11528" width="15.5703125" style="87" bestFit="1" customWidth="1"/>
    <col min="11529" max="11776" width="9.140625" style="87"/>
    <col min="11777" max="11777" width="13.85546875" style="87" customWidth="1"/>
    <col min="11778" max="11778" width="16.85546875" style="87" bestFit="1" customWidth="1"/>
    <col min="11779" max="11779" width="13.42578125" style="87" bestFit="1" customWidth="1"/>
    <col min="11780" max="11780" width="15.85546875" style="87" bestFit="1" customWidth="1"/>
    <col min="11781" max="11781" width="16.42578125" style="87" bestFit="1" customWidth="1"/>
    <col min="11782" max="11782" width="18.140625" style="87" bestFit="1" customWidth="1"/>
    <col min="11783" max="11783" width="13" style="87" bestFit="1" customWidth="1"/>
    <col min="11784" max="11784" width="15.5703125" style="87" bestFit="1" customWidth="1"/>
    <col min="11785" max="12032" width="9.140625" style="87"/>
    <col min="12033" max="12033" width="13.85546875" style="87" customWidth="1"/>
    <col min="12034" max="12034" width="16.85546875" style="87" bestFit="1" customWidth="1"/>
    <col min="12035" max="12035" width="13.42578125" style="87" bestFit="1" customWidth="1"/>
    <col min="12036" max="12036" width="15.85546875" style="87" bestFit="1" customWidth="1"/>
    <col min="12037" max="12037" width="16.42578125" style="87" bestFit="1" customWidth="1"/>
    <col min="12038" max="12038" width="18.140625" style="87" bestFit="1" customWidth="1"/>
    <col min="12039" max="12039" width="13" style="87" bestFit="1" customWidth="1"/>
    <col min="12040" max="12040" width="15.5703125" style="87" bestFit="1" customWidth="1"/>
    <col min="12041" max="12288" width="9.140625" style="87"/>
    <col min="12289" max="12289" width="13.85546875" style="87" customWidth="1"/>
    <col min="12290" max="12290" width="16.85546875" style="87" bestFit="1" customWidth="1"/>
    <col min="12291" max="12291" width="13.42578125" style="87" bestFit="1" customWidth="1"/>
    <col min="12292" max="12292" width="15.85546875" style="87" bestFit="1" customWidth="1"/>
    <col min="12293" max="12293" width="16.42578125" style="87" bestFit="1" customWidth="1"/>
    <col min="12294" max="12294" width="18.140625" style="87" bestFit="1" customWidth="1"/>
    <col min="12295" max="12295" width="13" style="87" bestFit="1" customWidth="1"/>
    <col min="12296" max="12296" width="15.5703125" style="87" bestFit="1" customWidth="1"/>
    <col min="12297" max="12544" width="9.140625" style="87"/>
    <col min="12545" max="12545" width="13.85546875" style="87" customWidth="1"/>
    <col min="12546" max="12546" width="16.85546875" style="87" bestFit="1" customWidth="1"/>
    <col min="12547" max="12547" width="13.42578125" style="87" bestFit="1" customWidth="1"/>
    <col min="12548" max="12548" width="15.85546875" style="87" bestFit="1" customWidth="1"/>
    <col min="12549" max="12549" width="16.42578125" style="87" bestFit="1" customWidth="1"/>
    <col min="12550" max="12550" width="18.140625" style="87" bestFit="1" customWidth="1"/>
    <col min="12551" max="12551" width="13" style="87" bestFit="1" customWidth="1"/>
    <col min="12552" max="12552" width="15.5703125" style="87" bestFit="1" customWidth="1"/>
    <col min="12553" max="12800" width="9.140625" style="87"/>
    <col min="12801" max="12801" width="13.85546875" style="87" customWidth="1"/>
    <col min="12802" max="12802" width="16.85546875" style="87" bestFit="1" customWidth="1"/>
    <col min="12803" max="12803" width="13.42578125" style="87" bestFit="1" customWidth="1"/>
    <col min="12804" max="12804" width="15.85546875" style="87" bestFit="1" customWidth="1"/>
    <col min="12805" max="12805" width="16.42578125" style="87" bestFit="1" customWidth="1"/>
    <col min="12806" max="12806" width="18.140625" style="87" bestFit="1" customWidth="1"/>
    <col min="12807" max="12807" width="13" style="87" bestFit="1" customWidth="1"/>
    <col min="12808" max="12808" width="15.5703125" style="87" bestFit="1" customWidth="1"/>
    <col min="12809" max="13056" width="9.140625" style="87"/>
    <col min="13057" max="13057" width="13.85546875" style="87" customWidth="1"/>
    <col min="13058" max="13058" width="16.85546875" style="87" bestFit="1" customWidth="1"/>
    <col min="13059" max="13059" width="13.42578125" style="87" bestFit="1" customWidth="1"/>
    <col min="13060" max="13060" width="15.85546875" style="87" bestFit="1" customWidth="1"/>
    <col min="13061" max="13061" width="16.42578125" style="87" bestFit="1" customWidth="1"/>
    <col min="13062" max="13062" width="18.140625" style="87" bestFit="1" customWidth="1"/>
    <col min="13063" max="13063" width="13" style="87" bestFit="1" customWidth="1"/>
    <col min="13064" max="13064" width="15.5703125" style="87" bestFit="1" customWidth="1"/>
    <col min="13065" max="13312" width="9.140625" style="87"/>
    <col min="13313" max="13313" width="13.85546875" style="87" customWidth="1"/>
    <col min="13314" max="13314" width="16.85546875" style="87" bestFit="1" customWidth="1"/>
    <col min="13315" max="13315" width="13.42578125" style="87" bestFit="1" customWidth="1"/>
    <col min="13316" max="13316" width="15.85546875" style="87" bestFit="1" customWidth="1"/>
    <col min="13317" max="13317" width="16.42578125" style="87" bestFit="1" customWidth="1"/>
    <col min="13318" max="13318" width="18.140625" style="87" bestFit="1" customWidth="1"/>
    <col min="13319" max="13319" width="13" style="87" bestFit="1" customWidth="1"/>
    <col min="13320" max="13320" width="15.5703125" style="87" bestFit="1" customWidth="1"/>
    <col min="13321" max="13568" width="9.140625" style="87"/>
    <col min="13569" max="13569" width="13.85546875" style="87" customWidth="1"/>
    <col min="13570" max="13570" width="16.85546875" style="87" bestFit="1" customWidth="1"/>
    <col min="13571" max="13571" width="13.42578125" style="87" bestFit="1" customWidth="1"/>
    <col min="13572" max="13572" width="15.85546875" style="87" bestFit="1" customWidth="1"/>
    <col min="13573" max="13573" width="16.42578125" style="87" bestFit="1" customWidth="1"/>
    <col min="13574" max="13574" width="18.140625" style="87" bestFit="1" customWidth="1"/>
    <col min="13575" max="13575" width="13" style="87" bestFit="1" customWidth="1"/>
    <col min="13576" max="13576" width="15.5703125" style="87" bestFit="1" customWidth="1"/>
    <col min="13577" max="13824" width="9.140625" style="87"/>
    <col min="13825" max="13825" width="13.85546875" style="87" customWidth="1"/>
    <col min="13826" max="13826" width="16.85546875" style="87" bestFit="1" customWidth="1"/>
    <col min="13827" max="13827" width="13.42578125" style="87" bestFit="1" customWidth="1"/>
    <col min="13828" max="13828" width="15.85546875" style="87" bestFit="1" customWidth="1"/>
    <col min="13829" max="13829" width="16.42578125" style="87" bestFit="1" customWidth="1"/>
    <col min="13830" max="13830" width="18.140625" style="87" bestFit="1" customWidth="1"/>
    <col min="13831" max="13831" width="13" style="87" bestFit="1" customWidth="1"/>
    <col min="13832" max="13832" width="15.5703125" style="87" bestFit="1" customWidth="1"/>
    <col min="13833" max="14080" width="9.140625" style="87"/>
    <col min="14081" max="14081" width="13.85546875" style="87" customWidth="1"/>
    <col min="14082" max="14082" width="16.85546875" style="87" bestFit="1" customWidth="1"/>
    <col min="14083" max="14083" width="13.42578125" style="87" bestFit="1" customWidth="1"/>
    <col min="14084" max="14084" width="15.85546875" style="87" bestFit="1" customWidth="1"/>
    <col min="14085" max="14085" width="16.42578125" style="87" bestFit="1" customWidth="1"/>
    <col min="14086" max="14086" width="18.140625" style="87" bestFit="1" customWidth="1"/>
    <col min="14087" max="14087" width="13" style="87" bestFit="1" customWidth="1"/>
    <col min="14088" max="14088" width="15.5703125" style="87" bestFit="1" customWidth="1"/>
    <col min="14089" max="14336" width="9.140625" style="87"/>
    <col min="14337" max="14337" width="13.85546875" style="87" customWidth="1"/>
    <col min="14338" max="14338" width="16.85546875" style="87" bestFit="1" customWidth="1"/>
    <col min="14339" max="14339" width="13.42578125" style="87" bestFit="1" customWidth="1"/>
    <col min="14340" max="14340" width="15.85546875" style="87" bestFit="1" customWidth="1"/>
    <col min="14341" max="14341" width="16.42578125" style="87" bestFit="1" customWidth="1"/>
    <col min="14342" max="14342" width="18.140625" style="87" bestFit="1" customWidth="1"/>
    <col min="14343" max="14343" width="13" style="87" bestFit="1" customWidth="1"/>
    <col min="14344" max="14344" width="15.5703125" style="87" bestFit="1" customWidth="1"/>
    <col min="14345" max="14592" width="9.140625" style="87"/>
    <col min="14593" max="14593" width="13.85546875" style="87" customWidth="1"/>
    <col min="14594" max="14594" width="16.85546875" style="87" bestFit="1" customWidth="1"/>
    <col min="14595" max="14595" width="13.42578125" style="87" bestFit="1" customWidth="1"/>
    <col min="14596" max="14596" width="15.85546875" style="87" bestFit="1" customWidth="1"/>
    <col min="14597" max="14597" width="16.42578125" style="87" bestFit="1" customWidth="1"/>
    <col min="14598" max="14598" width="18.140625" style="87" bestFit="1" customWidth="1"/>
    <col min="14599" max="14599" width="13" style="87" bestFit="1" customWidth="1"/>
    <col min="14600" max="14600" width="15.5703125" style="87" bestFit="1" customWidth="1"/>
    <col min="14601" max="14848" width="9.140625" style="87"/>
    <col min="14849" max="14849" width="13.85546875" style="87" customWidth="1"/>
    <col min="14850" max="14850" width="16.85546875" style="87" bestFit="1" customWidth="1"/>
    <col min="14851" max="14851" width="13.42578125" style="87" bestFit="1" customWidth="1"/>
    <col min="14852" max="14852" width="15.85546875" style="87" bestFit="1" customWidth="1"/>
    <col min="14853" max="14853" width="16.42578125" style="87" bestFit="1" customWidth="1"/>
    <col min="14854" max="14854" width="18.140625" style="87" bestFit="1" customWidth="1"/>
    <col min="14855" max="14855" width="13" style="87" bestFit="1" customWidth="1"/>
    <col min="14856" max="14856" width="15.5703125" style="87" bestFit="1" customWidth="1"/>
    <col min="14857" max="15104" width="9.140625" style="87"/>
    <col min="15105" max="15105" width="13.85546875" style="87" customWidth="1"/>
    <col min="15106" max="15106" width="16.85546875" style="87" bestFit="1" customWidth="1"/>
    <col min="15107" max="15107" width="13.42578125" style="87" bestFit="1" customWidth="1"/>
    <col min="15108" max="15108" width="15.85546875" style="87" bestFit="1" customWidth="1"/>
    <col min="15109" max="15109" width="16.42578125" style="87" bestFit="1" customWidth="1"/>
    <col min="15110" max="15110" width="18.140625" style="87" bestFit="1" customWidth="1"/>
    <col min="15111" max="15111" width="13" style="87" bestFit="1" customWidth="1"/>
    <col min="15112" max="15112" width="15.5703125" style="87" bestFit="1" customWidth="1"/>
    <col min="15113" max="15360" width="9.140625" style="87"/>
    <col min="15361" max="15361" width="13.85546875" style="87" customWidth="1"/>
    <col min="15362" max="15362" width="16.85546875" style="87" bestFit="1" customWidth="1"/>
    <col min="15363" max="15363" width="13.42578125" style="87" bestFit="1" customWidth="1"/>
    <col min="15364" max="15364" width="15.85546875" style="87" bestFit="1" customWidth="1"/>
    <col min="15365" max="15365" width="16.42578125" style="87" bestFit="1" customWidth="1"/>
    <col min="15366" max="15366" width="18.140625" style="87" bestFit="1" customWidth="1"/>
    <col min="15367" max="15367" width="13" style="87" bestFit="1" customWidth="1"/>
    <col min="15368" max="15368" width="15.5703125" style="87" bestFit="1" customWidth="1"/>
    <col min="15369" max="15616" width="9.140625" style="87"/>
    <col min="15617" max="15617" width="13.85546875" style="87" customWidth="1"/>
    <col min="15618" max="15618" width="16.85546875" style="87" bestFit="1" customWidth="1"/>
    <col min="15619" max="15619" width="13.42578125" style="87" bestFit="1" customWidth="1"/>
    <col min="15620" max="15620" width="15.85546875" style="87" bestFit="1" customWidth="1"/>
    <col min="15621" max="15621" width="16.42578125" style="87" bestFit="1" customWidth="1"/>
    <col min="15622" max="15622" width="18.140625" style="87" bestFit="1" customWidth="1"/>
    <col min="15623" max="15623" width="13" style="87" bestFit="1" customWidth="1"/>
    <col min="15624" max="15624" width="15.5703125" style="87" bestFit="1" customWidth="1"/>
    <col min="15625" max="15872" width="9.140625" style="87"/>
    <col min="15873" max="15873" width="13.85546875" style="87" customWidth="1"/>
    <col min="15874" max="15874" width="16.85546875" style="87" bestFit="1" customWidth="1"/>
    <col min="15875" max="15875" width="13.42578125" style="87" bestFit="1" customWidth="1"/>
    <col min="15876" max="15876" width="15.85546875" style="87" bestFit="1" customWidth="1"/>
    <col min="15877" max="15877" width="16.42578125" style="87" bestFit="1" customWidth="1"/>
    <col min="15878" max="15878" width="18.140625" style="87" bestFit="1" customWidth="1"/>
    <col min="15879" max="15879" width="13" style="87" bestFit="1" customWidth="1"/>
    <col min="15880" max="15880" width="15.5703125" style="87" bestFit="1" customWidth="1"/>
    <col min="15881" max="16128" width="9.140625" style="87"/>
    <col min="16129" max="16129" width="13.85546875" style="87" customWidth="1"/>
    <col min="16130" max="16130" width="16.85546875" style="87" bestFit="1" customWidth="1"/>
    <col min="16131" max="16131" width="13.42578125" style="87" bestFit="1" customWidth="1"/>
    <col min="16132" max="16132" width="15.85546875" style="87" bestFit="1" customWidth="1"/>
    <col min="16133" max="16133" width="16.42578125" style="87" bestFit="1" customWidth="1"/>
    <col min="16134" max="16134" width="18.140625" style="87" bestFit="1" customWidth="1"/>
    <col min="16135" max="16135" width="13" style="87" bestFit="1" customWidth="1"/>
    <col min="16136" max="16136" width="15.5703125" style="87" bestFit="1" customWidth="1"/>
    <col min="16137" max="16384" width="9.140625" style="87"/>
  </cols>
  <sheetData>
    <row r="1" spans="1:14" s="640" customFormat="1" ht="18" customHeight="1" thickBot="1">
      <c r="A1" s="1372" t="s">
        <v>907</v>
      </c>
      <c r="B1" s="1372"/>
      <c r="C1" s="1372"/>
      <c r="D1" s="1372"/>
      <c r="E1" s="1372"/>
      <c r="F1" s="1372"/>
      <c r="G1" s="1372"/>
      <c r="H1" s="1372"/>
      <c r="I1" s="1162"/>
      <c r="J1" s="1162"/>
      <c r="K1" s="1162"/>
      <c r="L1" s="1162"/>
      <c r="M1" s="1162"/>
      <c r="N1" s="1162"/>
    </row>
    <row r="2" spans="1:14" s="548" customFormat="1" ht="32.25" customHeight="1" thickBot="1">
      <c r="A2" s="906" t="s">
        <v>301</v>
      </c>
      <c r="B2" s="552" t="s">
        <v>885</v>
      </c>
      <c r="C2" s="552" t="s">
        <v>886</v>
      </c>
      <c r="D2" s="552" t="s">
        <v>887</v>
      </c>
      <c r="E2" s="552" t="s">
        <v>888</v>
      </c>
      <c r="F2" s="552" t="s">
        <v>889</v>
      </c>
      <c r="G2" s="552" t="s">
        <v>890</v>
      </c>
      <c r="H2" s="907" t="s">
        <v>891</v>
      </c>
    </row>
    <row r="3" spans="1:14" ht="15.95" customHeight="1">
      <c r="A3" s="1149">
        <v>1996</v>
      </c>
      <c r="B3" s="1150">
        <v>1546.16</v>
      </c>
      <c r="C3" s="1150">
        <v>4047.81</v>
      </c>
      <c r="D3" s="1151">
        <v>2523.1999999999998</v>
      </c>
      <c r="E3" s="1150">
        <v>795.93</v>
      </c>
      <c r="F3" s="1150">
        <v>3347.06</v>
      </c>
      <c r="G3" s="1150">
        <v>119.3</v>
      </c>
      <c r="H3" s="1152">
        <f t="shared" ref="H3:H15" si="0">B3+C3+D3+E3+F3+G3</f>
        <v>12379.46</v>
      </c>
    </row>
    <row r="4" spans="1:14" ht="15.95" customHeight="1">
      <c r="A4" s="1149">
        <v>1997</v>
      </c>
      <c r="B4" s="1153">
        <v>2012.01</v>
      </c>
      <c r="C4" s="1153">
        <v>4095.38</v>
      </c>
      <c r="D4" s="1154">
        <v>2683.5</v>
      </c>
      <c r="E4" s="1153">
        <v>842.11</v>
      </c>
      <c r="F4" s="1153">
        <v>3815.91</v>
      </c>
      <c r="G4" s="1153">
        <v>164.17</v>
      </c>
      <c r="H4" s="1152">
        <f t="shared" si="0"/>
        <v>13613.08</v>
      </c>
    </row>
    <row r="5" spans="1:14" ht="15.95" customHeight="1">
      <c r="A5" s="1149">
        <v>1998</v>
      </c>
      <c r="B5" s="1153">
        <v>4145.88</v>
      </c>
      <c r="C5" s="1153">
        <v>3633.17</v>
      </c>
      <c r="D5" s="1154">
        <v>211.95</v>
      </c>
      <c r="E5" s="1153">
        <v>2301.2199999999998</v>
      </c>
      <c r="F5" s="1153">
        <v>1993.19</v>
      </c>
      <c r="G5" s="1153">
        <v>3371.47</v>
      </c>
      <c r="H5" s="1152">
        <f t="shared" si="0"/>
        <v>15656.88</v>
      </c>
    </row>
    <row r="6" spans="1:14" ht="15.95" customHeight="1">
      <c r="A6" s="1149">
        <v>1999</v>
      </c>
      <c r="B6" s="1153">
        <v>2987.21</v>
      </c>
      <c r="C6" s="1153">
        <v>4174.04</v>
      </c>
      <c r="D6" s="1154">
        <v>332.65</v>
      </c>
      <c r="E6" s="1153">
        <v>4124.47</v>
      </c>
      <c r="F6" s="1153">
        <v>4184.16</v>
      </c>
      <c r="G6" s="1153">
        <v>5780.93</v>
      </c>
      <c r="H6" s="1152">
        <f t="shared" si="0"/>
        <v>21583.46</v>
      </c>
    </row>
    <row r="7" spans="1:14" ht="15.95" customHeight="1">
      <c r="A7" s="1149">
        <v>2000</v>
      </c>
      <c r="B7" s="1153">
        <v>3558.95</v>
      </c>
      <c r="C7" s="1153">
        <v>4992.87</v>
      </c>
      <c r="D7" s="1154">
        <v>282.33999999999997</v>
      </c>
      <c r="E7" s="1153">
        <v>5212.08</v>
      </c>
      <c r="F7" s="1153">
        <v>3844.37</v>
      </c>
      <c r="G7" s="1153">
        <v>7302.03</v>
      </c>
      <c r="H7" s="1152">
        <f t="shared" si="0"/>
        <v>25192.639999999999</v>
      </c>
    </row>
    <row r="8" spans="1:14" ht="15.95" customHeight="1">
      <c r="A8" s="1149">
        <v>2001</v>
      </c>
      <c r="B8" s="1153">
        <v>3842.71</v>
      </c>
      <c r="C8" s="1153">
        <v>6886.26</v>
      </c>
      <c r="D8" s="1154">
        <v>359.33</v>
      </c>
      <c r="E8" s="1153">
        <v>6706.4</v>
      </c>
      <c r="F8" s="1153">
        <v>4284.55</v>
      </c>
      <c r="G8" s="1153">
        <v>10178.02</v>
      </c>
      <c r="H8" s="1152">
        <f t="shared" si="0"/>
        <v>32257.27</v>
      </c>
    </row>
    <row r="9" spans="1:14" ht="15.95" customHeight="1">
      <c r="A9" s="1149">
        <v>2002</v>
      </c>
      <c r="B9" s="1153">
        <v>3752.08</v>
      </c>
      <c r="C9" s="1153">
        <v>8350.85</v>
      </c>
      <c r="D9" s="1154">
        <v>960.31</v>
      </c>
      <c r="E9" s="1153">
        <v>7901.01</v>
      </c>
      <c r="F9" s="1153">
        <v>4095.4</v>
      </c>
      <c r="G9" s="1153">
        <v>11881.22</v>
      </c>
      <c r="H9" s="1152">
        <f t="shared" si="0"/>
        <v>36940.870000000003</v>
      </c>
    </row>
    <row r="10" spans="1:14" ht="15.95" customHeight="1">
      <c r="A10" s="1149">
        <v>2003</v>
      </c>
      <c r="B10" s="1153">
        <v>3558.95</v>
      </c>
      <c r="C10" s="1153">
        <v>4992.87</v>
      </c>
      <c r="D10" s="1154">
        <v>282.33999999999997</v>
      </c>
      <c r="E10" s="1153">
        <v>5212.08</v>
      </c>
      <c r="F10" s="1153">
        <v>3844.37</v>
      </c>
      <c r="G10" s="1153">
        <v>7302.02</v>
      </c>
      <c r="H10" s="1152">
        <f t="shared" si="0"/>
        <v>25192.63</v>
      </c>
    </row>
    <row r="11" spans="1:14" ht="15.95" customHeight="1">
      <c r="A11" s="1149">
        <v>2004</v>
      </c>
      <c r="B11" s="1153">
        <v>8708</v>
      </c>
      <c r="C11" s="1153">
        <v>0</v>
      </c>
      <c r="D11" s="1154">
        <v>351.84</v>
      </c>
      <c r="E11" s="1153">
        <v>8356.51</v>
      </c>
      <c r="F11" s="1153">
        <v>2668.58</v>
      </c>
      <c r="G11" s="1153">
        <v>2593.87</v>
      </c>
      <c r="H11" s="1152">
        <f t="shared" si="0"/>
        <v>22678.799999999999</v>
      </c>
    </row>
    <row r="12" spans="1:14" ht="15.95" customHeight="1">
      <c r="A12" s="1149">
        <v>2005</v>
      </c>
      <c r="B12" s="1153">
        <v>4178.0600000000004</v>
      </c>
      <c r="C12" s="1153">
        <v>61800.82</v>
      </c>
      <c r="D12" s="1154">
        <v>33788.15</v>
      </c>
      <c r="E12" s="1153">
        <v>5590.7</v>
      </c>
      <c r="F12" s="1153">
        <v>10185.35</v>
      </c>
      <c r="G12" s="1153">
        <v>6301.14</v>
      </c>
      <c r="H12" s="1152">
        <f t="shared" si="0"/>
        <v>121844.22</v>
      </c>
    </row>
    <row r="13" spans="1:14" ht="15.95" customHeight="1">
      <c r="A13" s="1149">
        <v>2006</v>
      </c>
      <c r="B13" s="1153">
        <v>4858.1000000000004</v>
      </c>
      <c r="C13" s="1153">
        <v>121813.13</v>
      </c>
      <c r="D13" s="1154">
        <v>45186.77</v>
      </c>
      <c r="E13" s="1153">
        <v>7884.73</v>
      </c>
      <c r="F13" s="1153">
        <v>30314.17</v>
      </c>
      <c r="G13" s="1153">
        <v>6303.01</v>
      </c>
      <c r="H13" s="1152">
        <f t="shared" si="0"/>
        <v>216359.91000000003</v>
      </c>
    </row>
    <row r="14" spans="1:14" ht="15.95" customHeight="1">
      <c r="A14" s="1149">
        <v>2007</v>
      </c>
      <c r="B14" s="1153">
        <v>20914.810000000001</v>
      </c>
      <c r="C14" s="1153">
        <v>222278.92</v>
      </c>
      <c r="D14" s="1154">
        <v>45331.91</v>
      </c>
      <c r="E14" s="1153">
        <v>12945.82</v>
      </c>
      <c r="F14" s="1153">
        <v>22508.09</v>
      </c>
      <c r="G14" s="1153">
        <v>5267.78</v>
      </c>
      <c r="H14" s="1152">
        <f t="shared" si="0"/>
        <v>329247.33000000007</v>
      </c>
    </row>
    <row r="15" spans="1:14" ht="15.95" customHeight="1">
      <c r="A15" s="1149">
        <v>2008</v>
      </c>
      <c r="B15" s="1153">
        <v>21333.106200000002</v>
      </c>
      <c r="C15" s="1153">
        <v>226724.49840000001</v>
      </c>
      <c r="D15" s="1153">
        <v>46238.548200000005</v>
      </c>
      <c r="E15" s="1153">
        <v>13204.7364</v>
      </c>
      <c r="F15" s="1153">
        <v>22958.251800000002</v>
      </c>
      <c r="G15" s="1155">
        <v>5373.1355999999996</v>
      </c>
      <c r="H15" s="1153">
        <f t="shared" si="0"/>
        <v>335832.27660000004</v>
      </c>
    </row>
    <row r="16" spans="1:14" ht="18.75" customHeight="1">
      <c r="A16" s="1156" t="s">
        <v>1096</v>
      </c>
      <c r="B16" s="1157">
        <v>21866.433854999999</v>
      </c>
      <c r="C16" s="1157">
        <v>232392.61085999999</v>
      </c>
      <c r="D16" s="1157">
        <v>47394.511904999999</v>
      </c>
      <c r="E16" s="1157">
        <v>13534.854809999999</v>
      </c>
      <c r="F16" s="1157">
        <v>23532.208094999998</v>
      </c>
      <c r="G16" s="1158">
        <v>5507.4639899999993</v>
      </c>
      <c r="H16" s="1157">
        <v>344228.08351500001</v>
      </c>
    </row>
    <row r="17" spans="1:8" ht="18.75" customHeight="1" thickBot="1">
      <c r="A17" s="1159" t="s">
        <v>1097</v>
      </c>
      <c r="B17" s="1160">
        <v>22347.495399809999</v>
      </c>
      <c r="C17" s="1160">
        <v>237505.24829891999</v>
      </c>
      <c r="D17" s="1160">
        <v>48437.191166910001</v>
      </c>
      <c r="E17" s="1160">
        <v>13832.621615819999</v>
      </c>
      <c r="F17" s="1160">
        <v>24049.91667309</v>
      </c>
      <c r="G17" s="1160">
        <v>5628.628197779999</v>
      </c>
      <c r="H17" s="1161">
        <v>351801.10135233001</v>
      </c>
    </row>
    <row r="18" spans="1:8" s="536" customFormat="1">
      <c r="A18" s="536" t="s">
        <v>1093</v>
      </c>
    </row>
    <row r="19" spans="1:8" s="536" customFormat="1" ht="15">
      <c r="A19" s="536" t="s">
        <v>1089</v>
      </c>
    </row>
    <row r="20" spans="1:8" s="536" customFormat="1" ht="15">
      <c r="A20" s="900" t="s">
        <v>1090</v>
      </c>
    </row>
  </sheetData>
  <mergeCells count="1">
    <mergeCell ref="A1:H1"/>
  </mergeCells>
  <pageMargins left="1.27" right="0.7" top="1" bottom="0.75" header="0.61" footer="0.3"/>
  <pageSetup paperSize="9" orientation="landscape" horizontalDpi="1200" verticalDpi="12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abSelected="1" view="pageBreakPreview" zoomScaleNormal="7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4.25"/>
  <cols>
    <col min="1" max="1" width="35" style="237" customWidth="1"/>
    <col min="2" max="6" width="21.7109375" style="237" customWidth="1"/>
    <col min="7" max="7" width="10.140625" style="237" customWidth="1"/>
    <col min="8" max="16384" width="9.140625" style="237"/>
  </cols>
  <sheetData>
    <row r="1" spans="1:9" s="556" customFormat="1" ht="17.25" thickBot="1">
      <c r="A1" s="1373" t="s">
        <v>892</v>
      </c>
      <c r="B1" s="1373"/>
      <c r="C1" s="1373"/>
      <c r="D1" s="1373"/>
      <c r="E1" s="1373"/>
      <c r="F1" s="1373"/>
    </row>
    <row r="2" spans="1:9" s="553" customFormat="1" ht="24" customHeight="1">
      <c r="A2" s="1293" t="s">
        <v>301</v>
      </c>
      <c r="B2" s="1376" t="s">
        <v>1013</v>
      </c>
      <c r="C2" s="1299" t="s">
        <v>1014</v>
      </c>
      <c r="D2" s="1378" t="s">
        <v>894</v>
      </c>
      <c r="E2" s="1374" t="s">
        <v>893</v>
      </c>
      <c r="F2" s="1375"/>
    </row>
    <row r="3" spans="1:9" s="555" customFormat="1" ht="24" customHeight="1" thickBot="1">
      <c r="A3" s="1294"/>
      <c r="B3" s="1377"/>
      <c r="C3" s="1300"/>
      <c r="D3" s="1379"/>
      <c r="E3" s="554" t="s">
        <v>908</v>
      </c>
      <c r="F3" s="554" t="s">
        <v>895</v>
      </c>
      <c r="I3" s="1055"/>
    </row>
    <row r="4" spans="1:9" ht="15.75">
      <c r="A4" s="542">
        <v>1960</v>
      </c>
      <c r="B4" s="877">
        <v>267.59999999999997</v>
      </c>
      <c r="C4" s="877">
        <v>109.33</v>
      </c>
      <c r="D4" s="877">
        <v>2233</v>
      </c>
      <c r="E4" s="1275">
        <v>11.983878190774741</v>
      </c>
      <c r="F4" s="1275">
        <v>4.8961038961038961</v>
      </c>
      <c r="G4" s="1056"/>
      <c r="H4" s="1056"/>
      <c r="I4" s="1054"/>
    </row>
    <row r="5" spans="1:9" ht="15.75">
      <c r="A5" s="542">
        <v>1961</v>
      </c>
      <c r="B5" s="877">
        <v>287.39999999999998</v>
      </c>
      <c r="C5" s="877">
        <v>117.126</v>
      </c>
      <c r="D5" s="877">
        <v>2361.1999999999998</v>
      </c>
      <c r="E5" s="1275">
        <v>12.171777062510587</v>
      </c>
      <c r="F5" s="1275">
        <v>4.9604438421141799</v>
      </c>
      <c r="G5" s="1056"/>
      <c r="H5" s="1056"/>
    </row>
    <row r="6" spans="1:9" ht="15.75">
      <c r="A6" s="542">
        <v>1962</v>
      </c>
      <c r="B6" s="877">
        <v>302.74166666666673</v>
      </c>
      <c r="C6" s="877">
        <v>148.78200000000001</v>
      </c>
      <c r="D6" s="877">
        <v>2597.6</v>
      </c>
      <c r="E6" s="1275">
        <v>11.654668411867368</v>
      </c>
      <c r="F6" s="1275">
        <v>5.7276716969510328</v>
      </c>
      <c r="G6" s="1056"/>
      <c r="H6" s="1056"/>
    </row>
    <row r="7" spans="1:9" ht="15.75">
      <c r="A7" s="542">
        <v>1963</v>
      </c>
      <c r="B7" s="877">
        <v>315.75000000000006</v>
      </c>
      <c r="C7" s="877">
        <v>174.88333333333333</v>
      </c>
      <c r="D7" s="877">
        <v>2755.8</v>
      </c>
      <c r="E7" s="1275">
        <v>11.457652950141521</v>
      </c>
      <c r="F7" s="1275">
        <v>6.3460096281781455</v>
      </c>
      <c r="G7" s="1056"/>
      <c r="H7" s="1056"/>
    </row>
    <row r="8" spans="1:9" ht="15.75">
      <c r="A8" s="542">
        <v>1964</v>
      </c>
      <c r="B8" s="877">
        <v>363.68333333333339</v>
      </c>
      <c r="C8" s="877">
        <v>212.63333333333333</v>
      </c>
      <c r="D8" s="877">
        <v>2894.4</v>
      </c>
      <c r="E8" s="1275">
        <v>12.565068177630367</v>
      </c>
      <c r="F8" s="1275">
        <v>7.3463700018426374</v>
      </c>
      <c r="G8" s="1056"/>
      <c r="H8" s="1056"/>
    </row>
    <row r="9" spans="1:9" ht="15.75">
      <c r="A9" s="542">
        <v>1965</v>
      </c>
      <c r="B9" s="877">
        <v>410.66666666666657</v>
      </c>
      <c r="C9" s="877">
        <v>249.98333333333335</v>
      </c>
      <c r="D9" s="877">
        <v>3110</v>
      </c>
      <c r="E9" s="1275">
        <v>13.204715969989278</v>
      </c>
      <c r="F9" s="1275">
        <v>8.0380493033226159</v>
      </c>
      <c r="G9" s="1056"/>
      <c r="H9" s="1056"/>
    </row>
    <row r="10" spans="1:9" ht="15.75">
      <c r="A10" s="542">
        <v>1966</v>
      </c>
      <c r="B10" s="877">
        <v>456.1583333333333</v>
      </c>
      <c r="C10" s="877">
        <v>267.46666666666664</v>
      </c>
      <c r="D10" s="877">
        <v>3374.8</v>
      </c>
      <c r="E10" s="1275">
        <v>13.51660345304413</v>
      </c>
      <c r="F10" s="1275">
        <v>7.9254079254079253</v>
      </c>
      <c r="G10" s="1056"/>
      <c r="H10" s="1056"/>
    </row>
    <row r="11" spans="1:9" ht="15.75">
      <c r="A11" s="542">
        <v>1967</v>
      </c>
      <c r="B11" s="877">
        <v>453.51666666666671</v>
      </c>
      <c r="C11" s="877">
        <v>276.43333333333334</v>
      </c>
      <c r="D11" s="877">
        <v>2752.6</v>
      </c>
      <c r="E11" s="1275">
        <v>16.475937901135897</v>
      </c>
      <c r="F11" s="1275">
        <v>10.042626365375765</v>
      </c>
      <c r="G11" s="1056"/>
      <c r="H11" s="1056"/>
    </row>
    <row r="12" spans="1:9" ht="15.75">
      <c r="A12" s="542">
        <v>1968</v>
      </c>
      <c r="B12" s="877">
        <v>420.47499999999997</v>
      </c>
      <c r="C12" s="877">
        <v>260.88333333333338</v>
      </c>
      <c r="D12" s="877">
        <v>2656.2</v>
      </c>
      <c r="E12" s="1275">
        <v>15.829945034259469</v>
      </c>
      <c r="F12" s="1275">
        <v>9.8216750746680752</v>
      </c>
      <c r="G12" s="1056"/>
      <c r="H12" s="1056"/>
    </row>
    <row r="13" spans="1:9" ht="15.75">
      <c r="A13" s="542">
        <v>1969</v>
      </c>
      <c r="B13" s="877">
        <v>548.40833333333342</v>
      </c>
      <c r="C13" s="877">
        <v>255.25</v>
      </c>
      <c r="D13" s="877">
        <v>3549.3</v>
      </c>
      <c r="E13" s="1275">
        <v>15.451168775063628</v>
      </c>
      <c r="F13" s="1275">
        <v>7.1915588989378181</v>
      </c>
      <c r="G13" s="1056"/>
      <c r="H13" s="1056"/>
    </row>
    <row r="14" spans="1:9" ht="15.75">
      <c r="A14" s="542">
        <v>1970</v>
      </c>
      <c r="B14" s="877">
        <v>789.55833333333339</v>
      </c>
      <c r="C14" s="877">
        <v>358.45</v>
      </c>
      <c r="D14" s="877">
        <v>5281.1</v>
      </c>
      <c r="E14" s="1275">
        <v>14.950641596132119</v>
      </c>
      <c r="F14" s="1275">
        <v>6.7874117134687841</v>
      </c>
      <c r="G14" s="1056"/>
      <c r="H14" s="1056"/>
    </row>
    <row r="15" spans="1:9" ht="15.75">
      <c r="A15" s="542">
        <v>1971</v>
      </c>
      <c r="B15" s="877">
        <v>971.92500000000007</v>
      </c>
      <c r="C15" s="877">
        <v>540.34999999999991</v>
      </c>
      <c r="D15" s="877">
        <v>6650.9</v>
      </c>
      <c r="E15" s="1275">
        <v>14.613435775609318</v>
      </c>
      <c r="F15" s="1275">
        <v>8.1244643582071596</v>
      </c>
      <c r="G15" s="1056"/>
      <c r="H15" s="1056"/>
    </row>
    <row r="16" spans="1:9" ht="15.75">
      <c r="A16" s="542">
        <v>1972</v>
      </c>
      <c r="B16" s="877">
        <v>1055.8166666666666</v>
      </c>
      <c r="C16" s="877">
        <v>651.73333333333335</v>
      </c>
      <c r="D16" s="877">
        <v>7187.5</v>
      </c>
      <c r="E16" s="1275">
        <v>14.689623188405795</v>
      </c>
      <c r="F16" s="1275">
        <v>9.067594202898551</v>
      </c>
      <c r="G16" s="1056"/>
      <c r="H16" s="1056"/>
    </row>
    <row r="17" spans="1:8" ht="15.75">
      <c r="A17" s="542">
        <v>1973</v>
      </c>
      <c r="B17" s="877">
        <v>1265.9916666666668</v>
      </c>
      <c r="C17" s="877">
        <v>749.85</v>
      </c>
      <c r="D17" s="877">
        <v>8630.5</v>
      </c>
      <c r="E17" s="1275">
        <v>14.668810227294674</v>
      </c>
      <c r="F17" s="1275">
        <v>8.6883726319448478</v>
      </c>
      <c r="G17" s="1056"/>
      <c r="H17" s="1056"/>
    </row>
    <row r="18" spans="1:8" ht="15.75">
      <c r="A18" s="542">
        <v>1974</v>
      </c>
      <c r="B18" s="877">
        <v>1753.7166666666669</v>
      </c>
      <c r="C18" s="877">
        <v>899.11666666666679</v>
      </c>
      <c r="D18" s="877">
        <v>18823.099999999999</v>
      </c>
      <c r="E18" s="1275">
        <v>9.3168323319042408</v>
      </c>
      <c r="F18" s="1275">
        <v>4.7766662593657099</v>
      </c>
      <c r="G18" s="1056"/>
      <c r="H18" s="1056"/>
    </row>
    <row r="19" spans="1:8" ht="15.75">
      <c r="A19" s="542">
        <v>1975</v>
      </c>
      <c r="B19" s="877">
        <v>3031.3333333333335</v>
      </c>
      <c r="C19" s="877">
        <v>1339.2166666666667</v>
      </c>
      <c r="D19" s="877">
        <v>21475.24</v>
      </c>
      <c r="E19" s="1275">
        <v>14.115480587566582</v>
      </c>
      <c r="F19" s="1275">
        <v>6.236096391317008</v>
      </c>
      <c r="G19" s="1056"/>
      <c r="H19" s="1056"/>
    </row>
    <row r="20" spans="1:8" ht="15.75">
      <c r="A20" s="542">
        <v>1976</v>
      </c>
      <c r="B20" s="877">
        <v>4510.55</v>
      </c>
      <c r="C20" s="877">
        <v>2064.4249999999997</v>
      </c>
      <c r="D20" s="877">
        <v>26655.78</v>
      </c>
      <c r="E20" s="1275">
        <v>16.921470690409361</v>
      </c>
      <c r="F20" s="1275">
        <v>7.7447555464518381</v>
      </c>
      <c r="G20" s="1056"/>
      <c r="H20" s="1056"/>
    </row>
    <row r="21" spans="1:8" ht="15.75">
      <c r="A21" s="542">
        <v>1977</v>
      </c>
      <c r="B21" s="877">
        <v>6147</v>
      </c>
      <c r="C21" s="877">
        <v>2872.3166666666671</v>
      </c>
      <c r="D21" s="877">
        <v>31520.34</v>
      </c>
      <c r="E21" s="1275">
        <v>19.501693192395766</v>
      </c>
      <c r="F21" s="1275">
        <v>9.1125814844213835</v>
      </c>
      <c r="G21" s="1056"/>
      <c r="H21" s="1056"/>
    </row>
    <row r="22" spans="1:8" ht="15.75">
      <c r="A22" s="542">
        <v>1978</v>
      </c>
      <c r="B22" s="877">
        <v>7392.7583333333341</v>
      </c>
      <c r="C22" s="877">
        <v>4059.8583333333331</v>
      </c>
      <c r="D22" s="877">
        <v>34540.1</v>
      </c>
      <c r="E22" s="1275">
        <v>21.403407440433973</v>
      </c>
      <c r="F22" s="1275">
        <v>11.754043367950102</v>
      </c>
      <c r="G22" s="1056"/>
      <c r="H22" s="1056"/>
    </row>
    <row r="23" spans="1:8" ht="15.75">
      <c r="A23" s="542">
        <v>1979</v>
      </c>
      <c r="B23" s="877">
        <v>9185.7999999999975</v>
      </c>
      <c r="C23" s="877">
        <v>4902.1000000000004</v>
      </c>
      <c r="D23" s="877">
        <v>41974.7</v>
      </c>
      <c r="E23" s="1275">
        <v>21.884134967015843</v>
      </c>
      <c r="F23" s="1275">
        <v>11.678701694115743</v>
      </c>
      <c r="G23" s="1056"/>
      <c r="H23" s="1056"/>
    </row>
    <row r="24" spans="1:8" ht="15.75">
      <c r="A24" s="542">
        <v>1980</v>
      </c>
      <c r="B24" s="877">
        <v>11856.6</v>
      </c>
      <c r="C24" s="877">
        <v>6234.2249999999995</v>
      </c>
      <c r="D24" s="877">
        <v>49632.32</v>
      </c>
      <c r="E24" s="1275">
        <v>23.888869188464295</v>
      </c>
      <c r="F24" s="1275">
        <v>12.560817225549803</v>
      </c>
      <c r="G24" s="1056"/>
      <c r="H24" s="1056"/>
    </row>
    <row r="25" spans="1:8" ht="15.75">
      <c r="A25" s="542">
        <v>1981</v>
      </c>
      <c r="B25" s="877">
        <v>14471.166666666666</v>
      </c>
      <c r="C25" s="877">
        <v>8570.0500000000011</v>
      </c>
      <c r="D25" s="538">
        <v>47619.66</v>
      </c>
      <c r="E25" s="539">
        <v>30.389059196698724</v>
      </c>
      <c r="F25" s="539">
        <v>17.996873560206016</v>
      </c>
      <c r="G25" s="1056"/>
      <c r="H25" s="1056"/>
    </row>
    <row r="26" spans="1:8" ht="15.75">
      <c r="A26" s="542">
        <v>1982</v>
      </c>
      <c r="B26" s="877">
        <v>15786.741666666669</v>
      </c>
      <c r="C26" s="877">
        <v>10668.341666666667</v>
      </c>
      <c r="D26" s="538">
        <v>49069.279999999999</v>
      </c>
      <c r="E26" s="539">
        <v>32.172352369275991</v>
      </c>
      <c r="F26" s="539">
        <v>21.741386192474533</v>
      </c>
      <c r="G26" s="1056"/>
      <c r="H26" s="1056"/>
    </row>
    <row r="27" spans="1:8" ht="15.75">
      <c r="A27" s="542">
        <v>1983</v>
      </c>
      <c r="B27" s="877">
        <v>17687.924999999999</v>
      </c>
      <c r="C27" s="877">
        <v>11668.041666666666</v>
      </c>
      <c r="D27" s="538">
        <v>53107.38</v>
      </c>
      <c r="E27" s="539">
        <v>33.305964255815297</v>
      </c>
      <c r="F27" s="539">
        <v>21.970659570603306</v>
      </c>
      <c r="G27" s="1056"/>
      <c r="H27" s="1056"/>
    </row>
    <row r="28" spans="1:8" ht="15.75">
      <c r="A28" s="542">
        <v>1984</v>
      </c>
      <c r="B28" s="877">
        <v>20105.941666666666</v>
      </c>
      <c r="C28" s="877">
        <v>12462.933333333334</v>
      </c>
      <c r="D28" s="538">
        <v>59622.53</v>
      </c>
      <c r="E28" s="539">
        <v>33.722053838820102</v>
      </c>
      <c r="F28" s="539">
        <v>20.903060191060888</v>
      </c>
      <c r="G28" s="1056"/>
      <c r="H28" s="1056"/>
    </row>
    <row r="29" spans="1:8" ht="15.75">
      <c r="A29" s="542">
        <v>1985</v>
      </c>
      <c r="B29" s="877">
        <v>22299.241666666665</v>
      </c>
      <c r="C29" s="877">
        <v>13070.341666666667</v>
      </c>
      <c r="D29" s="538">
        <v>67908.55</v>
      </c>
      <c r="E29" s="539">
        <v>32.837163607037205</v>
      </c>
      <c r="F29" s="539">
        <v>19.246975037262121</v>
      </c>
      <c r="G29" s="1056"/>
      <c r="H29" s="1056"/>
    </row>
    <row r="30" spans="1:8" ht="15.75">
      <c r="A30" s="542">
        <v>1986</v>
      </c>
      <c r="B30" s="877">
        <v>23806.399999999998</v>
      </c>
      <c r="C30" s="877">
        <v>15247.450000000003</v>
      </c>
      <c r="D30" s="538">
        <v>69146.990000000005</v>
      </c>
      <c r="E30" s="539">
        <v>34.42868590519992</v>
      </c>
      <c r="F30" s="539">
        <v>22.050779072234384</v>
      </c>
      <c r="G30" s="1056"/>
      <c r="H30" s="1056"/>
    </row>
    <row r="31" spans="1:8" ht="15.75">
      <c r="A31" s="542">
        <v>1987</v>
      </c>
      <c r="B31" s="877">
        <v>27573.583333333332</v>
      </c>
      <c r="C31" s="877">
        <v>21082.991666666665</v>
      </c>
      <c r="D31" s="538">
        <v>105222.84</v>
      </c>
      <c r="E31" s="539">
        <v>26.204941183238674</v>
      </c>
      <c r="F31" s="539">
        <v>20.036516469871625</v>
      </c>
      <c r="G31" s="1056"/>
      <c r="H31" s="1056"/>
    </row>
    <row r="32" spans="1:8" ht="15.75">
      <c r="A32" s="542">
        <v>1988</v>
      </c>
      <c r="B32" s="877">
        <v>38356.799999999996</v>
      </c>
      <c r="C32" s="877">
        <v>27326.416666666668</v>
      </c>
      <c r="D32" s="538">
        <v>139085.29999999999</v>
      </c>
      <c r="E32" s="539">
        <v>27.577896441967624</v>
      </c>
      <c r="F32" s="539">
        <v>19.647235665211689</v>
      </c>
      <c r="G32" s="1056"/>
      <c r="H32" s="1056"/>
    </row>
    <row r="33" spans="1:8" ht="15.75">
      <c r="A33" s="542">
        <v>1989</v>
      </c>
      <c r="B33" s="877">
        <v>45902.883333333331</v>
      </c>
      <c r="C33" s="877">
        <v>30403.216666666671</v>
      </c>
      <c r="D33" s="538">
        <v>216797.54</v>
      </c>
      <c r="E33" s="539">
        <v>21.173156915587384</v>
      </c>
      <c r="F33" s="539">
        <v>14.023783049690817</v>
      </c>
      <c r="G33" s="1056"/>
      <c r="H33" s="1056"/>
    </row>
    <row r="34" spans="1:8" ht="15.75">
      <c r="A34" s="542">
        <v>1990</v>
      </c>
      <c r="B34" s="877">
        <v>52857.024999999994</v>
      </c>
      <c r="C34" s="877">
        <v>33547.700000000004</v>
      </c>
      <c r="D34" s="538">
        <v>267549.99</v>
      </c>
      <c r="E34" s="539">
        <v>19.755943552829137</v>
      </c>
      <c r="F34" s="539">
        <v>12.538853019579632</v>
      </c>
      <c r="G34" s="1056"/>
      <c r="H34" s="1056"/>
    </row>
    <row r="35" spans="1:8" s="697" customFormat="1" ht="15.75">
      <c r="A35" s="542">
        <v>1991</v>
      </c>
      <c r="B35" s="877">
        <v>75401.175000000003</v>
      </c>
      <c r="C35" s="877">
        <v>41352.458333333336</v>
      </c>
      <c r="D35" s="538">
        <v>312139.74</v>
      </c>
      <c r="E35" s="539">
        <v>24.156224068104883</v>
      </c>
      <c r="F35" s="539">
        <v>13.248059453542616</v>
      </c>
    </row>
    <row r="36" spans="1:8" s="697" customFormat="1" ht="15.75">
      <c r="A36" s="542">
        <v>1992</v>
      </c>
      <c r="B36" s="877">
        <v>111112.31431586668</v>
      </c>
      <c r="C36" s="877">
        <v>58122.946707604184</v>
      </c>
      <c r="D36" s="538">
        <v>532613.82999999996</v>
      </c>
      <c r="E36" s="539">
        <v>20.861702805551761</v>
      </c>
      <c r="F36" s="539">
        <v>10.912774590852099</v>
      </c>
    </row>
    <row r="37" spans="1:8" s="697" customFormat="1" ht="15.75">
      <c r="A37" s="542">
        <v>1993</v>
      </c>
      <c r="B37" s="877">
        <v>165338.74903876081</v>
      </c>
      <c r="C37" s="877">
        <v>127117.71006025917</v>
      </c>
      <c r="D37" s="538">
        <v>683869.79</v>
      </c>
      <c r="E37" s="539">
        <v>24.176934184906866</v>
      </c>
      <c r="F37" s="539">
        <v>18.587999048804182</v>
      </c>
    </row>
    <row r="38" spans="1:8" s="697" customFormat="1" ht="15.75">
      <c r="A38" s="542">
        <v>1994</v>
      </c>
      <c r="B38" s="877">
        <v>230292.59533829082</v>
      </c>
      <c r="C38" s="877">
        <v>143424.20840868165</v>
      </c>
      <c r="D38" s="538">
        <v>899863.22</v>
      </c>
      <c r="E38" s="539">
        <v>25.591955557233558</v>
      </c>
      <c r="F38" s="539">
        <v>15.938445446040305</v>
      </c>
    </row>
    <row r="39" spans="1:8" ht="15.75">
      <c r="A39" s="542">
        <v>1995</v>
      </c>
      <c r="B39" s="877">
        <v>289091.06826094998</v>
      </c>
      <c r="C39" s="877">
        <v>180004.75994529083</v>
      </c>
      <c r="D39" s="538">
        <v>1933211.55</v>
      </c>
      <c r="E39" s="539">
        <v>14.953928257926554</v>
      </c>
      <c r="F39" s="539">
        <v>9.3111775555702039</v>
      </c>
    </row>
    <row r="40" spans="1:8" ht="15.75">
      <c r="A40" s="542">
        <v>1996</v>
      </c>
      <c r="B40" s="877">
        <v>345853.96302209416</v>
      </c>
      <c r="C40" s="877">
        <v>238596.56383301585</v>
      </c>
      <c r="D40" s="538">
        <v>2702719.13</v>
      </c>
      <c r="E40" s="539">
        <v>12.796518853296243</v>
      </c>
      <c r="F40" s="539">
        <v>8.8280192042380623</v>
      </c>
    </row>
    <row r="41" spans="1:8" ht="15.75">
      <c r="A41" s="542">
        <v>1997</v>
      </c>
      <c r="B41" s="877">
        <v>413280.12874556083</v>
      </c>
      <c r="C41" s="877">
        <v>316207.08122229832</v>
      </c>
      <c r="D41" s="538">
        <v>2801972.58</v>
      </c>
      <c r="E41" s="539">
        <v>14.749613600628484</v>
      </c>
      <c r="F41" s="539">
        <v>11.28515972923255</v>
      </c>
    </row>
    <row r="42" spans="1:8" ht="15.75">
      <c r="A42" s="542">
        <v>1998</v>
      </c>
      <c r="B42" s="877">
        <v>488145.78616809909</v>
      </c>
      <c r="C42" s="877">
        <v>351956.19148720079</v>
      </c>
      <c r="D42" s="538">
        <v>2708430.86</v>
      </c>
      <c r="E42" s="539">
        <v>18.023195399867035</v>
      </c>
      <c r="F42" s="539">
        <v>12.994837589732706</v>
      </c>
    </row>
    <row r="43" spans="1:8" ht="15.75">
      <c r="A43" s="542">
        <v>1999</v>
      </c>
      <c r="B43" s="877">
        <v>628952.16046613676</v>
      </c>
      <c r="C43" s="877">
        <v>431168.35551063489</v>
      </c>
      <c r="D43" s="538">
        <v>3194014.97</v>
      </c>
      <c r="E43" s="539">
        <v>19.691584616027541</v>
      </c>
      <c r="F43" s="539">
        <v>13.499259069240832</v>
      </c>
    </row>
    <row r="44" spans="1:8" ht="15.75">
      <c r="A44" s="542">
        <v>2000</v>
      </c>
      <c r="B44" s="877">
        <v>878457.27378138236</v>
      </c>
      <c r="C44" s="877">
        <v>530373.30355560745</v>
      </c>
      <c r="D44" s="538">
        <v>4582127.29</v>
      </c>
      <c r="E44" s="539">
        <v>19.171385214429133</v>
      </c>
      <c r="F44" s="539">
        <v>11.574826930563237</v>
      </c>
    </row>
    <row r="45" spans="1:8" ht="15.75">
      <c r="A45" s="542">
        <v>2001</v>
      </c>
      <c r="B45" s="877">
        <v>1269321.6122086474</v>
      </c>
      <c r="C45" s="877">
        <v>764961.51875191682</v>
      </c>
      <c r="D45" s="538">
        <v>4725086</v>
      </c>
      <c r="E45" s="539">
        <v>26.86346052132485</v>
      </c>
      <c r="F45" s="539">
        <v>16.18936710891435</v>
      </c>
    </row>
    <row r="46" spans="1:8" ht="15.75">
      <c r="A46" s="542">
        <v>2002</v>
      </c>
      <c r="B46" s="877">
        <v>1505963.5</v>
      </c>
      <c r="C46" s="877">
        <v>930493.92499999993</v>
      </c>
      <c r="D46" s="538">
        <v>6912381.2500000009</v>
      </c>
      <c r="E46" s="539">
        <v>21.7864646861022</v>
      </c>
      <c r="F46" s="539">
        <v>13.461264524435771</v>
      </c>
    </row>
    <row r="47" spans="1:8" ht="15.75">
      <c r="A47" s="542">
        <v>2003</v>
      </c>
      <c r="B47" s="877">
        <v>1952921.1944166666</v>
      </c>
      <c r="C47" s="877">
        <v>1096535.5649999999</v>
      </c>
      <c r="D47" s="538">
        <v>8487031.5700000003</v>
      </c>
      <c r="E47" s="539">
        <v>23.01065075944647</v>
      </c>
      <c r="F47" s="539">
        <v>12.920130624658437</v>
      </c>
    </row>
    <row r="48" spans="1:8" ht="15.75">
      <c r="A48" s="542">
        <v>2004</v>
      </c>
      <c r="B48" s="877">
        <v>2131818.9816774447</v>
      </c>
      <c r="C48" s="877">
        <v>1421664.0323878631</v>
      </c>
      <c r="D48" s="538">
        <v>11411066.91</v>
      </c>
      <c r="E48" s="539">
        <v>18.682030335035908</v>
      </c>
      <c r="F48" s="539">
        <v>12.458642505566232</v>
      </c>
    </row>
    <row r="49" spans="1:6" ht="15.75">
      <c r="A49" s="542">
        <v>2005</v>
      </c>
      <c r="B49" s="877">
        <v>2637912.7306666668</v>
      </c>
      <c r="C49" s="877">
        <v>1838389.9259166664</v>
      </c>
      <c r="D49" s="538">
        <v>14572239.120000001</v>
      </c>
      <c r="E49" s="539">
        <v>18.102315704154233</v>
      </c>
      <c r="F49" s="539">
        <v>12.615699692942359</v>
      </c>
    </row>
    <row r="50" spans="1:6" ht="15.75">
      <c r="A50" s="542">
        <v>2006</v>
      </c>
      <c r="B50" s="877">
        <v>3797908.9755059485</v>
      </c>
      <c r="C50" s="877">
        <v>2290617.7580883321</v>
      </c>
      <c r="D50" s="538">
        <v>18564594.73</v>
      </c>
      <c r="E50" s="539">
        <v>20.45780708247084</v>
      </c>
      <c r="F50" s="539">
        <v>12.338635943324642</v>
      </c>
    </row>
    <row r="51" spans="1:6" ht="18">
      <c r="A51" s="542" t="s">
        <v>1004</v>
      </c>
      <c r="B51" s="877">
        <v>5127400.702273746</v>
      </c>
      <c r="C51" s="877">
        <v>3668657.823863212</v>
      </c>
      <c r="D51" s="538">
        <v>20657317.666687809</v>
      </c>
      <c r="E51" s="539">
        <v>24.821231802724526</v>
      </c>
      <c r="F51" s="539">
        <v>17.75960404471741</v>
      </c>
    </row>
    <row r="52" spans="1:6" ht="18">
      <c r="A52" s="542" t="s">
        <v>1005</v>
      </c>
      <c r="B52" s="877">
        <v>8008203.9499551719</v>
      </c>
      <c r="C52" s="877">
        <v>6920498.7505434304</v>
      </c>
      <c r="D52" s="538">
        <v>24296329.286363062</v>
      </c>
      <c r="E52" s="539">
        <v>32.960550771140483</v>
      </c>
      <c r="F52" s="539">
        <v>28.483721425473675</v>
      </c>
    </row>
    <row r="53" spans="1:6" ht="18">
      <c r="A53" s="542" t="s">
        <v>1006</v>
      </c>
      <c r="B53" s="877">
        <v>9411112.2489084415</v>
      </c>
      <c r="C53" s="877">
        <v>9102049.1088738423</v>
      </c>
      <c r="D53" s="538">
        <v>24794238.656356473</v>
      </c>
      <c r="E53" s="539">
        <v>37.956851102970752</v>
      </c>
      <c r="F53" s="539">
        <v>36.710339184140906</v>
      </c>
    </row>
    <row r="54" spans="1:6" ht="18">
      <c r="A54" s="542" t="s">
        <v>1098</v>
      </c>
      <c r="B54" s="877">
        <v>11034940.929925786</v>
      </c>
      <c r="C54" s="877">
        <v>10157021.17683167</v>
      </c>
      <c r="D54" s="538">
        <v>33984754.129566409</v>
      </c>
      <c r="E54" s="539">
        <v>32.470268544110176</v>
      </c>
      <c r="F54" s="539">
        <v>29.886993262061473</v>
      </c>
    </row>
    <row r="55" spans="1:6" ht="18.75" thickBot="1">
      <c r="A55" s="543" t="s">
        <v>1099</v>
      </c>
      <c r="B55" s="908">
        <v>12172490.283057844</v>
      </c>
      <c r="C55" s="908">
        <v>10660071.836505456</v>
      </c>
      <c r="D55" s="540">
        <v>37543654.699001633</v>
      </c>
      <c r="E55" s="541">
        <v>32.422230549072083</v>
      </c>
      <c r="F55" s="541">
        <v>28.393804284559781</v>
      </c>
    </row>
    <row r="56" spans="1:6">
      <c r="A56" s="900" t="s">
        <v>896</v>
      </c>
      <c r="B56" s="536"/>
      <c r="C56" s="536"/>
      <c r="D56" s="536"/>
      <c r="E56" s="536"/>
      <c r="F56" s="536"/>
    </row>
    <row r="57" spans="1:6" ht="15">
      <c r="A57" s="536" t="s">
        <v>915</v>
      </c>
      <c r="B57" s="536"/>
      <c r="C57" s="536"/>
      <c r="D57" s="1049"/>
      <c r="E57" s="1163"/>
      <c r="F57" s="536"/>
    </row>
    <row r="58" spans="1:6" ht="15">
      <c r="A58" s="900" t="s">
        <v>1015</v>
      </c>
      <c r="B58" s="536"/>
      <c r="C58" s="536"/>
      <c r="D58" s="1049"/>
      <c r="E58" s="1163"/>
      <c r="F58" s="536"/>
    </row>
    <row r="59" spans="1:6" ht="15">
      <c r="A59" s="697" t="s">
        <v>1100</v>
      </c>
      <c r="B59" s="697"/>
      <c r="C59" s="697"/>
      <c r="D59" s="1164"/>
      <c r="E59" s="1163"/>
      <c r="F59" s="697"/>
    </row>
  </sheetData>
  <mergeCells count="6">
    <mergeCell ref="A1:F1"/>
    <mergeCell ref="E2:F2"/>
    <mergeCell ref="A2:A3"/>
    <mergeCell ref="B2:B3"/>
    <mergeCell ref="C2:C3"/>
    <mergeCell ref="D2:D3"/>
  </mergeCells>
  <pageMargins left="1.2" right="0.7" top="0.75" bottom="0.59" header="0.44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Q310"/>
  <sheetViews>
    <sheetView view="pageBreakPreview" zoomScaleNormal="75" zoomScaleSheetLayoutView="10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4.25"/>
  <cols>
    <col min="1" max="1" width="9.85546875" style="54" customWidth="1"/>
    <col min="2" max="2" width="12.7109375" style="54" customWidth="1"/>
    <col min="3" max="3" width="13.42578125" style="54" bestFit="1" customWidth="1"/>
    <col min="4" max="4" width="13.85546875" style="54" bestFit="1" customWidth="1"/>
    <col min="5" max="5" width="12.7109375" style="54" customWidth="1"/>
    <col min="6" max="6" width="13.28515625" style="54" bestFit="1" customWidth="1"/>
    <col min="7" max="7" width="12.7109375" style="54" customWidth="1"/>
    <col min="8" max="8" width="13.85546875" style="54" bestFit="1" customWidth="1"/>
    <col min="9" max="11" width="12.7109375" style="54" customWidth="1"/>
    <col min="12" max="12" width="9.140625" style="54" customWidth="1"/>
    <col min="13" max="13" width="28.140625" style="54" customWidth="1"/>
    <col min="14" max="16384" width="9.140625" style="54"/>
  </cols>
  <sheetData>
    <row r="1" spans="1:17" s="90" customFormat="1" ht="17.100000000000001" customHeight="1" thickBot="1">
      <c r="A1" s="606" t="s">
        <v>230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89"/>
      <c r="M1" s="89"/>
      <c r="N1" s="89"/>
      <c r="O1" s="89"/>
      <c r="P1" s="89"/>
      <c r="Q1" s="89"/>
    </row>
    <row r="2" spans="1:17" ht="17.25" customHeight="1">
      <c r="A2" s="607"/>
      <c r="B2" s="1299" t="s">
        <v>223</v>
      </c>
      <c r="C2" s="1299" t="s">
        <v>224</v>
      </c>
      <c r="D2" s="1299" t="s">
        <v>225</v>
      </c>
      <c r="E2" s="1299" t="s">
        <v>226</v>
      </c>
      <c r="F2" s="1299" t="s">
        <v>227</v>
      </c>
      <c r="G2" s="1299" t="s">
        <v>898</v>
      </c>
      <c r="H2" s="1299" t="s">
        <v>899</v>
      </c>
      <c r="I2" s="1299" t="s">
        <v>228</v>
      </c>
      <c r="J2" s="1299" t="s">
        <v>231</v>
      </c>
      <c r="K2" s="1299" t="s">
        <v>229</v>
      </c>
    </row>
    <row r="3" spans="1:17" ht="16.5" thickBot="1">
      <c r="A3" s="745" t="s">
        <v>39</v>
      </c>
      <c r="B3" s="1300"/>
      <c r="C3" s="1300"/>
      <c r="D3" s="1300"/>
      <c r="E3" s="1300"/>
      <c r="F3" s="1300"/>
      <c r="G3" s="1300"/>
      <c r="H3" s="1300"/>
      <c r="I3" s="1300"/>
      <c r="J3" s="1300"/>
      <c r="K3" s="1300"/>
    </row>
    <row r="4" spans="1:17" ht="16.5" customHeight="1">
      <c r="A4" s="164">
        <v>1960</v>
      </c>
      <c r="B4" s="1200"/>
      <c r="C4" s="1200"/>
      <c r="D4" s="1200"/>
      <c r="E4" s="53"/>
      <c r="F4" s="1200"/>
      <c r="G4" s="74"/>
      <c r="H4" s="74"/>
      <c r="I4" s="74"/>
      <c r="J4" s="74"/>
      <c r="K4" s="74"/>
    </row>
    <row r="5" spans="1:17" ht="16.5" customHeight="1">
      <c r="A5" s="164" t="s">
        <v>54</v>
      </c>
      <c r="B5" s="1200">
        <v>158.18200000000002</v>
      </c>
      <c r="C5" s="1200">
        <v>1.1259999999999999</v>
      </c>
      <c r="D5" s="1200">
        <v>69.902000000000001</v>
      </c>
      <c r="E5" s="53">
        <v>0</v>
      </c>
      <c r="F5" s="1200">
        <v>108.51600000000001</v>
      </c>
      <c r="G5" s="74">
        <v>185.82599999999999</v>
      </c>
      <c r="H5" s="74">
        <v>231.83</v>
      </c>
      <c r="I5" s="74">
        <v>99.353999999999999</v>
      </c>
      <c r="J5" s="74">
        <v>3.8119999999999998</v>
      </c>
      <c r="K5" s="74">
        <v>104.70399999999999</v>
      </c>
      <c r="L5" s="88"/>
    </row>
    <row r="6" spans="1:17" ht="16.5" customHeight="1">
      <c r="A6" s="164" t="s">
        <v>55</v>
      </c>
      <c r="B6" s="1200">
        <v>142.69400000000002</v>
      </c>
      <c r="C6" s="1200">
        <v>13.486000000000001</v>
      </c>
      <c r="D6" s="1200">
        <v>73.024000000000001</v>
      </c>
      <c r="E6" s="53">
        <v>0</v>
      </c>
      <c r="F6" s="1200">
        <v>104.998</v>
      </c>
      <c r="G6" s="74">
        <v>182.77199999999999</v>
      </c>
      <c r="H6" s="74">
        <v>234.89</v>
      </c>
      <c r="I6" s="74">
        <v>89.602000000000004</v>
      </c>
      <c r="J6" s="74">
        <v>0.51</v>
      </c>
      <c r="K6" s="74">
        <v>104.488</v>
      </c>
    </row>
    <row r="7" spans="1:17" ht="16.5" customHeight="1">
      <c r="A7" s="164" t="s">
        <v>56</v>
      </c>
      <c r="B7" s="1200">
        <v>144.702</v>
      </c>
      <c r="C7" s="1200">
        <v>12.11</v>
      </c>
      <c r="D7" s="1200">
        <v>80.075999999999993</v>
      </c>
      <c r="E7" s="53">
        <v>0</v>
      </c>
      <c r="F7" s="1200">
        <v>127.578</v>
      </c>
      <c r="G7" s="74">
        <v>180.76600000000002</v>
      </c>
      <c r="H7" s="74">
        <v>233.88800000000003</v>
      </c>
      <c r="I7" s="74">
        <v>88.921999999999997</v>
      </c>
      <c r="J7" s="74">
        <v>11.214</v>
      </c>
      <c r="K7" s="74">
        <v>116.364</v>
      </c>
    </row>
    <row r="8" spans="1:17" ht="16.5" customHeight="1">
      <c r="A8" s="164" t="s">
        <v>57</v>
      </c>
      <c r="B8" s="1200">
        <v>150.27800000000002</v>
      </c>
      <c r="C8" s="1200">
        <v>8.2980000000000018</v>
      </c>
      <c r="D8" s="1200">
        <v>109.33</v>
      </c>
      <c r="E8" s="53">
        <v>0</v>
      </c>
      <c r="F8" s="1200">
        <v>157.05000000000001</v>
      </c>
      <c r="G8" s="74">
        <v>217.60599999999999</v>
      </c>
      <c r="H8" s="74">
        <v>272.39600000000002</v>
      </c>
      <c r="I8" s="74">
        <v>82.281999999999996</v>
      </c>
      <c r="J8" s="74">
        <v>2.8959999999999999</v>
      </c>
      <c r="K8" s="74">
        <v>154.154</v>
      </c>
    </row>
    <row r="9" spans="1:17" ht="16.5" customHeight="1">
      <c r="A9" s="164">
        <v>1961</v>
      </c>
      <c r="B9" s="1200"/>
      <c r="C9" s="1200"/>
      <c r="D9" s="1200"/>
      <c r="E9" s="53"/>
      <c r="F9" s="1200"/>
      <c r="G9" s="74"/>
      <c r="H9" s="74"/>
      <c r="I9" s="74"/>
      <c r="J9" s="74"/>
      <c r="K9" s="74"/>
    </row>
    <row r="10" spans="1:17" ht="16.5" customHeight="1">
      <c r="A10" s="164" t="s">
        <v>54</v>
      </c>
      <c r="B10" s="1200">
        <v>153.05799999999999</v>
      </c>
      <c r="C10" s="1200">
        <v>11.312000000000001</v>
      </c>
      <c r="D10" s="1200">
        <v>99.108000000000004</v>
      </c>
      <c r="E10" s="53">
        <v>0</v>
      </c>
      <c r="F10" s="1200">
        <v>139.60400000000001</v>
      </c>
      <c r="G10" s="74">
        <v>217.666</v>
      </c>
      <c r="H10" s="74">
        <v>275.84800000000001</v>
      </c>
      <c r="I10" s="74">
        <v>93.24</v>
      </c>
      <c r="J10" s="74">
        <v>2.6659999999999999</v>
      </c>
      <c r="K10" s="74">
        <v>136.93799999999999</v>
      </c>
    </row>
    <row r="11" spans="1:17" ht="16.5" customHeight="1">
      <c r="A11" s="164" t="s">
        <v>55</v>
      </c>
      <c r="B11" s="1200">
        <v>145.94200000000001</v>
      </c>
      <c r="C11" s="1200">
        <v>23.55</v>
      </c>
      <c r="D11" s="1200">
        <v>97.93</v>
      </c>
      <c r="E11" s="53">
        <v>0</v>
      </c>
      <c r="F11" s="1200">
        <v>139.97399999999999</v>
      </c>
      <c r="G11" s="74">
        <v>201.32600000000002</v>
      </c>
      <c r="H11" s="74">
        <v>257.84800000000001</v>
      </c>
      <c r="I11" s="74">
        <v>85.573999999999998</v>
      </c>
      <c r="J11" s="74">
        <v>6.3479999999999999</v>
      </c>
      <c r="K11" s="74">
        <v>133.626</v>
      </c>
    </row>
    <row r="12" spans="1:17" ht="16.5" customHeight="1">
      <c r="A12" s="164" t="s">
        <v>56</v>
      </c>
      <c r="B12" s="1200">
        <v>131.88800000000001</v>
      </c>
      <c r="C12" s="1200">
        <v>34.816000000000003</v>
      </c>
      <c r="D12" s="1200">
        <v>96.536000000000001</v>
      </c>
      <c r="E12" s="53">
        <v>0</v>
      </c>
      <c r="F12" s="1200">
        <v>132.46</v>
      </c>
      <c r="G12" s="74">
        <v>190.86199999999999</v>
      </c>
      <c r="H12" s="74">
        <v>255.85399999999998</v>
      </c>
      <c r="I12" s="74">
        <v>77.995999999999995</v>
      </c>
      <c r="J12" s="74">
        <v>4.6120000000000001</v>
      </c>
      <c r="K12" s="74">
        <v>127.848</v>
      </c>
    </row>
    <row r="13" spans="1:17" ht="16.5" customHeight="1">
      <c r="A13" s="164" t="s">
        <v>57</v>
      </c>
      <c r="B13" s="1200">
        <v>163.62800000000001</v>
      </c>
      <c r="C13" s="1200">
        <v>26.64</v>
      </c>
      <c r="D13" s="1200">
        <v>117.126</v>
      </c>
      <c r="E13" s="53">
        <v>0</v>
      </c>
      <c r="F13" s="1200">
        <v>166.95599999999999</v>
      </c>
      <c r="G13" s="74">
        <v>222.32</v>
      </c>
      <c r="H13" s="74">
        <v>292.83199999999999</v>
      </c>
      <c r="I13" s="74">
        <v>84.122</v>
      </c>
      <c r="J13" s="74">
        <v>6.7619999999999996</v>
      </c>
      <c r="K13" s="74">
        <v>160.19399999999999</v>
      </c>
    </row>
    <row r="14" spans="1:17" ht="16.5" customHeight="1">
      <c r="A14" s="164">
        <v>1962</v>
      </c>
      <c r="B14" s="1200"/>
      <c r="C14" s="1200"/>
      <c r="D14" s="1200"/>
      <c r="E14" s="53"/>
      <c r="F14" s="1200"/>
      <c r="G14" s="74"/>
      <c r="H14" s="74"/>
      <c r="I14" s="74"/>
      <c r="J14" s="74"/>
      <c r="K14" s="74"/>
    </row>
    <row r="15" spans="1:17" ht="16.5" customHeight="1">
      <c r="A15" s="164" t="s">
        <v>54</v>
      </c>
      <c r="B15" s="1200">
        <v>155.11600000000001</v>
      </c>
      <c r="C15" s="1200">
        <v>27.05</v>
      </c>
      <c r="D15" s="1200">
        <v>122.562</v>
      </c>
      <c r="E15" s="53">
        <v>0</v>
      </c>
      <c r="F15" s="1200">
        <v>146.898</v>
      </c>
      <c r="G15" s="74">
        <v>212.46600000000001</v>
      </c>
      <c r="H15" s="74">
        <v>291.72199999999998</v>
      </c>
      <c r="I15" s="74">
        <v>86.685999999999993</v>
      </c>
      <c r="J15" s="74">
        <v>5.29</v>
      </c>
      <c r="K15" s="74">
        <v>141.608</v>
      </c>
    </row>
    <row r="16" spans="1:17" ht="16.5" customHeight="1">
      <c r="A16" s="164" t="s">
        <v>55</v>
      </c>
      <c r="B16" s="1200">
        <v>139.37</v>
      </c>
      <c r="C16" s="1200">
        <v>33.411999999999999</v>
      </c>
      <c r="D16" s="1200">
        <v>124.16200000000001</v>
      </c>
      <c r="E16" s="53">
        <v>0</v>
      </c>
      <c r="F16" s="1200">
        <v>142.12</v>
      </c>
      <c r="G16" s="74">
        <v>203.31600000000003</v>
      </c>
      <c r="H16" s="74">
        <v>279.43200000000002</v>
      </c>
      <c r="I16" s="74">
        <v>81.222000000000008</v>
      </c>
      <c r="J16" s="74">
        <v>4.03</v>
      </c>
      <c r="K16" s="74">
        <v>138.09</v>
      </c>
    </row>
    <row r="17" spans="1:11" ht="16.5" customHeight="1">
      <c r="A17" s="164" t="s">
        <v>56</v>
      </c>
      <c r="B17" s="1200">
        <v>136.334</v>
      </c>
      <c r="C17" s="1200">
        <v>28.318000000000001</v>
      </c>
      <c r="D17" s="1200">
        <v>126.658</v>
      </c>
      <c r="E17" s="53">
        <v>0</v>
      </c>
      <c r="F17" s="1200">
        <v>138.452</v>
      </c>
      <c r="G17" s="74">
        <v>199.892</v>
      </c>
      <c r="H17" s="74">
        <v>282.44200000000001</v>
      </c>
      <c r="I17" s="74">
        <v>80.281999999999996</v>
      </c>
      <c r="J17" s="74">
        <v>1.8260000000000001</v>
      </c>
      <c r="K17" s="74">
        <v>136.626</v>
      </c>
    </row>
    <row r="18" spans="1:11" ht="16.5" customHeight="1">
      <c r="A18" s="164" t="s">
        <v>57</v>
      </c>
      <c r="B18" s="1200">
        <v>156.33600000000001</v>
      </c>
      <c r="C18" s="1200">
        <v>38.22</v>
      </c>
      <c r="D18" s="1200">
        <v>148.78200000000001</v>
      </c>
      <c r="E18" s="53">
        <v>0</v>
      </c>
      <c r="F18" s="1200">
        <v>177.50800000000001</v>
      </c>
      <c r="G18" s="74">
        <v>242.14</v>
      </c>
      <c r="H18" s="74">
        <v>325.428</v>
      </c>
      <c r="I18" s="74">
        <v>92.18</v>
      </c>
      <c r="J18" s="74">
        <v>2.8519999999999999</v>
      </c>
      <c r="K18" s="74">
        <v>174.65600000000001</v>
      </c>
    </row>
    <row r="19" spans="1:11" ht="16.5" customHeight="1">
      <c r="A19" s="164">
        <v>1963</v>
      </c>
      <c r="B19" s="1200"/>
      <c r="C19" s="1200"/>
      <c r="D19" s="1200"/>
      <c r="E19" s="53"/>
      <c r="F19" s="1200"/>
      <c r="G19" s="74"/>
      <c r="H19" s="74"/>
      <c r="I19" s="74"/>
      <c r="J19" s="74"/>
      <c r="K19" s="74"/>
    </row>
    <row r="20" spans="1:11" ht="16.5" customHeight="1">
      <c r="A20" s="164" t="s">
        <v>54</v>
      </c>
      <c r="B20" s="1200">
        <v>138.10599999999999</v>
      </c>
      <c r="C20" s="1200">
        <v>23.398</v>
      </c>
      <c r="D20" s="1200">
        <v>140.00400000000002</v>
      </c>
      <c r="E20" s="53">
        <v>0</v>
      </c>
      <c r="F20" s="1200">
        <v>152.13999999999999</v>
      </c>
      <c r="G20" s="74">
        <v>241.11</v>
      </c>
      <c r="H20" s="74">
        <v>324.18</v>
      </c>
      <c r="I20" s="74">
        <v>104.864</v>
      </c>
      <c r="J20" s="74">
        <v>2.0640000000000001</v>
      </c>
      <c r="K20" s="74">
        <v>150.07599999999999</v>
      </c>
    </row>
    <row r="21" spans="1:11" ht="16.5" customHeight="1">
      <c r="A21" s="164" t="s">
        <v>55</v>
      </c>
      <c r="B21" s="1200">
        <v>127.74199999999999</v>
      </c>
      <c r="C21" s="1200">
        <v>25.806000000000001</v>
      </c>
      <c r="D21" s="1200">
        <v>143.42400000000001</v>
      </c>
      <c r="E21" s="53">
        <v>0</v>
      </c>
      <c r="F21" s="1200">
        <v>145.52000000000001</v>
      </c>
      <c r="G21" s="74">
        <v>213.30799999999999</v>
      </c>
      <c r="H21" s="74">
        <v>302.06</v>
      </c>
      <c r="I21" s="74">
        <v>87.823999999999998</v>
      </c>
      <c r="J21" s="74">
        <v>1.748</v>
      </c>
      <c r="K21" s="74">
        <v>143.77199999999999</v>
      </c>
    </row>
    <row r="22" spans="1:11" ht="16.5" customHeight="1">
      <c r="A22" s="164" t="s">
        <v>56</v>
      </c>
      <c r="B22" s="1200">
        <v>143.816</v>
      </c>
      <c r="C22" s="1200">
        <v>26.36</v>
      </c>
      <c r="D22" s="1200">
        <v>144.36799999999999</v>
      </c>
      <c r="E22" s="53">
        <v>0</v>
      </c>
      <c r="F22" s="1200">
        <v>152.19399999999999</v>
      </c>
      <c r="G22" s="74">
        <v>219.27</v>
      </c>
      <c r="H22" s="74">
        <v>307.77599999999995</v>
      </c>
      <c r="I22" s="74">
        <v>84.372</v>
      </c>
      <c r="J22" s="74">
        <v>2.2839999999999998</v>
      </c>
      <c r="K22" s="74">
        <v>149.91</v>
      </c>
    </row>
    <row r="23" spans="1:11" ht="16.5" customHeight="1">
      <c r="A23" s="164" t="s">
        <v>57</v>
      </c>
      <c r="B23" s="1200">
        <v>133.45200000000003</v>
      </c>
      <c r="C23" s="1200">
        <v>67.068000000000012</v>
      </c>
      <c r="D23" s="1200">
        <v>170.5</v>
      </c>
      <c r="E23" s="53">
        <v>0</v>
      </c>
      <c r="F23" s="1200">
        <v>185.46199999999999</v>
      </c>
      <c r="G23" s="74">
        <v>267.55399999999997</v>
      </c>
      <c r="H23" s="74">
        <v>361.82399999999996</v>
      </c>
      <c r="I23" s="74">
        <v>98.57</v>
      </c>
      <c r="J23" s="74">
        <v>2.16</v>
      </c>
      <c r="K23" s="74">
        <v>183.30199999999999</v>
      </c>
    </row>
    <row r="24" spans="1:11" ht="16.5" customHeight="1">
      <c r="A24" s="164">
        <v>1964</v>
      </c>
      <c r="B24" s="1200"/>
      <c r="C24" s="1200"/>
      <c r="D24" s="1200"/>
      <c r="E24" s="53"/>
      <c r="F24" s="1200"/>
      <c r="G24" s="74"/>
      <c r="H24" s="74"/>
      <c r="I24" s="74"/>
      <c r="J24" s="74"/>
      <c r="K24" s="74"/>
    </row>
    <row r="25" spans="1:11" ht="16.5" customHeight="1">
      <c r="A25" s="164" t="s">
        <v>54</v>
      </c>
      <c r="B25" s="1200">
        <v>122.12</v>
      </c>
      <c r="C25" s="1200">
        <v>49.592000000000006</v>
      </c>
      <c r="D25" s="1200">
        <v>157.16200000000001</v>
      </c>
      <c r="E25" s="53">
        <v>0</v>
      </c>
      <c r="F25" s="1200">
        <v>163.27600000000001</v>
      </c>
      <c r="G25" s="74">
        <v>262.94</v>
      </c>
      <c r="H25" s="74">
        <v>362.85599999999999</v>
      </c>
      <c r="I25" s="74">
        <v>111.608</v>
      </c>
      <c r="J25" s="74">
        <v>2.27</v>
      </c>
      <c r="K25" s="74">
        <v>161.006</v>
      </c>
    </row>
    <row r="26" spans="1:11" ht="16.5" customHeight="1">
      <c r="A26" s="164" t="s">
        <v>55</v>
      </c>
      <c r="B26" s="1200">
        <v>123.61</v>
      </c>
      <c r="C26" s="1200">
        <v>58.175999999999995</v>
      </c>
      <c r="D26" s="1200">
        <v>157.33600000000001</v>
      </c>
      <c r="E26" s="53">
        <v>0</v>
      </c>
      <c r="F26" s="1200">
        <v>155.82400000000001</v>
      </c>
      <c r="G26" s="74">
        <v>249.18</v>
      </c>
      <c r="H26" s="74">
        <v>358.346</v>
      </c>
      <c r="I26" s="74">
        <v>105.14800000000001</v>
      </c>
      <c r="J26" s="74">
        <v>2.012</v>
      </c>
      <c r="K26" s="74">
        <v>153.81200000000001</v>
      </c>
    </row>
    <row r="27" spans="1:11" ht="16.5" customHeight="1">
      <c r="A27" s="164" t="s">
        <v>56</v>
      </c>
      <c r="B27" s="1200">
        <v>130.27199999999999</v>
      </c>
      <c r="C27" s="1200">
        <v>59.873999999999995</v>
      </c>
      <c r="D27" s="1200">
        <v>171.91</v>
      </c>
      <c r="E27" s="53">
        <v>0</v>
      </c>
      <c r="F27" s="1200">
        <v>163.93600000000001</v>
      </c>
      <c r="G27" s="74">
        <v>261.76799999999997</v>
      </c>
      <c r="H27" s="74">
        <v>370.96199999999999</v>
      </c>
      <c r="I27" s="74">
        <v>110.58399999999999</v>
      </c>
      <c r="J27" s="74">
        <v>1.976</v>
      </c>
      <c r="K27" s="74">
        <v>161.96</v>
      </c>
    </row>
    <row r="28" spans="1:11" ht="16.5" customHeight="1">
      <c r="A28" s="164" t="s">
        <v>57</v>
      </c>
      <c r="B28" s="1200">
        <v>124.892</v>
      </c>
      <c r="C28" s="1200">
        <v>83.126000000000005</v>
      </c>
      <c r="D28" s="1200">
        <v>222.95599999999999</v>
      </c>
      <c r="E28" s="53">
        <v>0</v>
      </c>
      <c r="F28" s="1200">
        <v>217.024</v>
      </c>
      <c r="G28" s="74">
        <v>316.05799999999999</v>
      </c>
      <c r="H28" s="74">
        <v>430.48599999999999</v>
      </c>
      <c r="I28" s="74">
        <v>118.16600000000001</v>
      </c>
      <c r="J28" s="74">
        <v>2.31</v>
      </c>
      <c r="K28" s="74">
        <v>214.714</v>
      </c>
    </row>
    <row r="29" spans="1:11" ht="16.5" customHeight="1">
      <c r="A29" s="164">
        <v>1965</v>
      </c>
      <c r="B29" s="1200"/>
      <c r="C29" s="1200"/>
      <c r="D29" s="1200"/>
      <c r="E29" s="53"/>
      <c r="F29" s="1200"/>
      <c r="G29" s="74"/>
      <c r="H29" s="74"/>
      <c r="I29" s="74"/>
      <c r="J29" s="74"/>
      <c r="K29" s="74"/>
    </row>
    <row r="30" spans="1:11" ht="16.5" customHeight="1">
      <c r="A30" s="164" t="s">
        <v>54</v>
      </c>
      <c r="B30" s="76">
        <v>112.79599999999999</v>
      </c>
      <c r="C30" s="76">
        <v>74.373999999999995</v>
      </c>
      <c r="D30" s="76">
        <v>197.68600000000001</v>
      </c>
      <c r="E30" s="53">
        <v>0</v>
      </c>
      <c r="F30" s="77">
        <v>188.74</v>
      </c>
      <c r="G30" s="76">
        <v>304.42399999999998</v>
      </c>
      <c r="H30" s="76">
        <v>428.41800000000001</v>
      </c>
      <c r="I30" s="74">
        <v>129.142</v>
      </c>
      <c r="J30" s="74">
        <v>2.7280000000000002</v>
      </c>
      <c r="K30" s="74">
        <v>186.012</v>
      </c>
    </row>
    <row r="31" spans="1:11" ht="16.5" customHeight="1">
      <c r="A31" s="164" t="s">
        <v>55</v>
      </c>
      <c r="B31" s="76">
        <v>124.77799999999999</v>
      </c>
      <c r="C31" s="76">
        <v>71.63</v>
      </c>
      <c r="D31" s="76">
        <v>194.85</v>
      </c>
      <c r="E31" s="53">
        <v>0</v>
      </c>
      <c r="F31" s="77">
        <v>176.63200000000001</v>
      </c>
      <c r="G31" s="76">
        <v>276.54399999999998</v>
      </c>
      <c r="H31" s="76">
        <v>405.14599999999996</v>
      </c>
      <c r="I31" s="74">
        <v>113.574</v>
      </c>
      <c r="J31" s="74">
        <v>2.5539999999999998</v>
      </c>
      <c r="K31" s="74">
        <v>174.078</v>
      </c>
    </row>
    <row r="32" spans="1:11" ht="16.5" customHeight="1">
      <c r="A32" s="164" t="s">
        <v>56</v>
      </c>
      <c r="B32" s="76">
        <v>155.69999999999999</v>
      </c>
      <c r="C32" s="76">
        <v>77.793999999999997</v>
      </c>
      <c r="D32" s="76">
        <v>187.90199999999999</v>
      </c>
      <c r="E32" s="53">
        <v>0</v>
      </c>
      <c r="F32" s="77">
        <v>177.31200000000001</v>
      </c>
      <c r="G32" s="76">
        <v>282.32400000000001</v>
      </c>
      <c r="H32" s="76">
        <v>420.524</v>
      </c>
      <c r="I32" s="74">
        <v>118.52800000000001</v>
      </c>
      <c r="J32" s="74">
        <v>1.8320000000000001</v>
      </c>
      <c r="K32" s="74">
        <v>175.48</v>
      </c>
    </row>
    <row r="33" spans="1:17" ht="16.5" customHeight="1">
      <c r="A33" s="164" t="s">
        <v>57</v>
      </c>
      <c r="B33" s="76">
        <v>154.596</v>
      </c>
      <c r="C33" s="76">
        <v>80.48</v>
      </c>
      <c r="D33" s="76">
        <v>232.608</v>
      </c>
      <c r="E33" s="53">
        <v>0</v>
      </c>
      <c r="F33" s="77">
        <v>220.48400000000001</v>
      </c>
      <c r="G33" s="76">
        <v>326.358</v>
      </c>
      <c r="H33" s="76">
        <v>467.37400000000002</v>
      </c>
      <c r="I33" s="74">
        <v>125.414</v>
      </c>
      <c r="J33" s="74">
        <v>2.5979999999999999</v>
      </c>
      <c r="K33" s="74">
        <v>217.886</v>
      </c>
    </row>
    <row r="34" spans="1:17" s="536" customFormat="1">
      <c r="A34" s="164">
        <v>1966</v>
      </c>
      <c r="B34" s="78"/>
      <c r="C34" s="78"/>
      <c r="D34" s="78"/>
      <c r="E34" s="68"/>
      <c r="F34" s="79"/>
      <c r="G34" s="78"/>
      <c r="H34" s="78"/>
      <c r="I34" s="80"/>
      <c r="J34" s="80"/>
      <c r="K34" s="80"/>
    </row>
    <row r="35" spans="1:17" s="199" customFormat="1" ht="30.75" customHeight="1">
      <c r="A35" s="164" t="s">
        <v>54</v>
      </c>
      <c r="B35" s="76">
        <v>143.91800000000001</v>
      </c>
      <c r="C35" s="76">
        <v>86.746000000000009</v>
      </c>
      <c r="D35" s="76">
        <v>206.31800000000001</v>
      </c>
      <c r="E35" s="53">
        <v>0</v>
      </c>
      <c r="F35" s="77">
        <v>202.27199999999999</v>
      </c>
      <c r="G35" s="76">
        <v>314.62599999999998</v>
      </c>
      <c r="H35" s="76">
        <v>464.45799999999997</v>
      </c>
      <c r="I35" s="74">
        <v>129.34399999999999</v>
      </c>
      <c r="J35" s="74">
        <v>5.048</v>
      </c>
      <c r="K35" s="74">
        <v>197.22399999999999</v>
      </c>
    </row>
    <row r="36" spans="1:17" s="90" customFormat="1" ht="17.100000000000001" customHeight="1">
      <c r="A36" s="164" t="s">
        <v>55</v>
      </c>
      <c r="B36" s="76">
        <v>150.38400000000001</v>
      </c>
      <c r="C36" s="76">
        <v>96.134</v>
      </c>
      <c r="D36" s="76">
        <v>195.27600000000001</v>
      </c>
      <c r="E36" s="53">
        <v>0</v>
      </c>
      <c r="F36" s="77">
        <v>194.136</v>
      </c>
      <c r="G36" s="76">
        <v>305.00200000000001</v>
      </c>
      <c r="H36" s="76">
        <v>459.80400000000003</v>
      </c>
      <c r="I36" s="74">
        <v>124.658</v>
      </c>
      <c r="J36" s="74">
        <v>2.15</v>
      </c>
      <c r="K36" s="74">
        <v>191.98599999999999</v>
      </c>
      <c r="L36" s="89"/>
      <c r="M36" s="89"/>
      <c r="N36" s="89"/>
      <c r="O36" s="89"/>
      <c r="P36" s="89"/>
      <c r="Q36" s="89"/>
    </row>
    <row r="37" spans="1:17" ht="17.25" customHeight="1">
      <c r="A37" s="164" t="s">
        <v>56</v>
      </c>
      <c r="B37" s="76">
        <v>149.45400000000001</v>
      </c>
      <c r="C37" s="76">
        <v>114.59599999999999</v>
      </c>
      <c r="D37" s="76">
        <v>205.02</v>
      </c>
      <c r="E37" s="53">
        <v>0</v>
      </c>
      <c r="F37" s="77">
        <v>199.68</v>
      </c>
      <c r="G37" s="76">
        <v>292.30599999999998</v>
      </c>
      <c r="H37" s="76">
        <v>454.36199999999997</v>
      </c>
      <c r="I37" s="74">
        <v>110.818</v>
      </c>
      <c r="J37" s="74">
        <v>4.5179999999999998</v>
      </c>
      <c r="K37" s="74">
        <v>195.16200000000001</v>
      </c>
    </row>
    <row r="38" spans="1:17">
      <c r="A38" s="164" t="s">
        <v>57</v>
      </c>
      <c r="B38" s="76">
        <v>126.49</v>
      </c>
      <c r="C38" s="76">
        <v>136.17599999999999</v>
      </c>
      <c r="D38" s="76">
        <v>245.56200000000001</v>
      </c>
      <c r="E38" s="53">
        <v>0</v>
      </c>
      <c r="F38" s="77">
        <v>239.87</v>
      </c>
      <c r="G38" s="76">
        <v>355.62200000000001</v>
      </c>
      <c r="H38" s="76">
        <v>518.13800000000003</v>
      </c>
      <c r="I38" s="74">
        <v>138.44999999999999</v>
      </c>
      <c r="J38" s="74">
        <v>3.3559999999999999</v>
      </c>
      <c r="K38" s="74">
        <v>236.51400000000001</v>
      </c>
    </row>
    <row r="39" spans="1:17" ht="16.5" customHeight="1">
      <c r="A39" s="164">
        <v>1967</v>
      </c>
      <c r="B39" s="76"/>
      <c r="C39" s="76"/>
      <c r="D39" s="76"/>
      <c r="E39" s="53"/>
      <c r="F39" s="77"/>
      <c r="G39" s="76"/>
      <c r="H39" s="76"/>
      <c r="I39" s="74"/>
      <c r="J39" s="74"/>
      <c r="K39" s="74"/>
    </row>
    <row r="40" spans="1:17" ht="16.5" customHeight="1">
      <c r="A40" s="164" t="s">
        <v>54</v>
      </c>
      <c r="B40" s="76">
        <v>124.18</v>
      </c>
      <c r="C40" s="76">
        <v>134.678</v>
      </c>
      <c r="D40" s="76">
        <v>231.34399999999999</v>
      </c>
      <c r="E40" s="53">
        <v>0</v>
      </c>
      <c r="F40" s="77">
        <v>224.822</v>
      </c>
      <c r="G40" s="76">
        <v>366.73400000000004</v>
      </c>
      <c r="H40" s="76">
        <v>541.47800000000007</v>
      </c>
      <c r="I40" s="74">
        <v>164.58600000000001</v>
      </c>
      <c r="J40" s="74">
        <v>7.7240000000000002</v>
      </c>
      <c r="K40" s="74">
        <v>217.09800000000001</v>
      </c>
    </row>
    <row r="41" spans="1:17" ht="16.5" customHeight="1">
      <c r="A41" s="164" t="s">
        <v>55</v>
      </c>
      <c r="B41" s="76">
        <v>88.957999999999998</v>
      </c>
      <c r="C41" s="76">
        <v>191.33</v>
      </c>
      <c r="D41" s="76">
        <v>167.94</v>
      </c>
      <c r="E41" s="53">
        <v>0</v>
      </c>
      <c r="F41" s="77">
        <v>225.06</v>
      </c>
      <c r="G41" s="76">
        <v>310.42599999999999</v>
      </c>
      <c r="H41" s="76">
        <v>437.43599999999998</v>
      </c>
      <c r="I41" s="74">
        <v>107.824</v>
      </c>
      <c r="J41" s="74">
        <v>13.734</v>
      </c>
      <c r="K41" s="74">
        <v>211.32599999999999</v>
      </c>
    </row>
    <row r="42" spans="1:17" ht="16.5" customHeight="1">
      <c r="A42" s="164" t="s">
        <v>56</v>
      </c>
      <c r="B42" s="76">
        <v>74.496000000000009</v>
      </c>
      <c r="C42" s="76">
        <v>199.54</v>
      </c>
      <c r="D42" s="76">
        <v>202.452</v>
      </c>
      <c r="E42" s="53">
        <v>0</v>
      </c>
      <c r="F42" s="77">
        <v>218.262</v>
      </c>
      <c r="G42" s="76">
        <v>299.34399999999999</v>
      </c>
      <c r="H42" s="76">
        <v>428</v>
      </c>
      <c r="I42" s="74">
        <v>101.4</v>
      </c>
      <c r="J42" s="74">
        <v>10.964</v>
      </c>
      <c r="K42" s="74">
        <v>207.298</v>
      </c>
    </row>
    <row r="43" spans="1:17" ht="16.5" customHeight="1">
      <c r="A43" s="164" t="s">
        <v>57</v>
      </c>
      <c r="B43" s="76">
        <v>46.722000000000001</v>
      </c>
      <c r="C43" s="76">
        <v>191.352</v>
      </c>
      <c r="D43" s="76">
        <v>241.50800000000001</v>
      </c>
      <c r="E43" s="53">
        <v>0</v>
      </c>
      <c r="F43" s="77">
        <v>226.732</v>
      </c>
      <c r="G43" s="76">
        <v>320.09399999999999</v>
      </c>
      <c r="H43" s="76">
        <v>451.33600000000001</v>
      </c>
      <c r="I43" s="74">
        <v>112.672</v>
      </c>
      <c r="J43" s="74">
        <v>5.782</v>
      </c>
      <c r="K43" s="74">
        <v>220.95</v>
      </c>
    </row>
    <row r="44" spans="1:17" ht="16.5" customHeight="1">
      <c r="A44" s="164">
        <v>1968</v>
      </c>
      <c r="B44" s="76"/>
      <c r="C44" s="76"/>
      <c r="D44" s="76"/>
      <c r="E44" s="53"/>
      <c r="F44" s="77"/>
      <c r="G44" s="76"/>
      <c r="H44" s="76"/>
      <c r="I44" s="74"/>
      <c r="J44" s="74"/>
      <c r="K44" s="74"/>
    </row>
    <row r="45" spans="1:17" ht="16.5" customHeight="1">
      <c r="A45" s="164" t="s">
        <v>54</v>
      </c>
      <c r="B45" s="76">
        <v>34.119999999999997</v>
      </c>
      <c r="C45" s="76">
        <v>238.82600000000002</v>
      </c>
      <c r="D45" s="76">
        <v>209.702</v>
      </c>
      <c r="E45" s="53">
        <v>0</v>
      </c>
      <c r="F45" s="77">
        <v>151.81800000000001</v>
      </c>
      <c r="G45" s="76">
        <v>267.81600000000003</v>
      </c>
      <c r="H45" s="76">
        <v>409.49800000000005</v>
      </c>
      <c r="I45" s="74">
        <v>131.44399999999999</v>
      </c>
      <c r="J45" s="74">
        <v>4.032</v>
      </c>
      <c r="K45" s="74">
        <v>147.786</v>
      </c>
    </row>
    <row r="46" spans="1:17" ht="16.5" customHeight="1">
      <c r="A46" s="164" t="s">
        <v>55</v>
      </c>
      <c r="B46" s="76">
        <v>75.661999999999992</v>
      </c>
      <c r="C46" s="76">
        <v>276.39400000000001</v>
      </c>
      <c r="D46" s="76">
        <v>191.28200000000001</v>
      </c>
      <c r="E46" s="53">
        <v>0</v>
      </c>
      <c r="F46" s="77">
        <v>147.136</v>
      </c>
      <c r="G46" s="76">
        <v>255.27600000000001</v>
      </c>
      <c r="H46" s="76">
        <v>407.17</v>
      </c>
      <c r="I46" s="74">
        <v>121.014</v>
      </c>
      <c r="J46" s="74">
        <v>3.27</v>
      </c>
      <c r="K46" s="74">
        <v>143.86600000000001</v>
      </c>
    </row>
    <row r="47" spans="1:17" ht="16.5" customHeight="1">
      <c r="A47" s="164" t="s">
        <v>56</v>
      </c>
      <c r="B47" s="76">
        <v>64.853999999999999</v>
      </c>
      <c r="C47" s="76">
        <v>286.26599999999996</v>
      </c>
      <c r="D47" s="76">
        <v>190.434</v>
      </c>
      <c r="E47" s="53">
        <v>0</v>
      </c>
      <c r="F47" s="77">
        <v>153.208</v>
      </c>
      <c r="G47" s="76">
        <v>269.85000000000002</v>
      </c>
      <c r="H47" s="76">
        <v>429.4</v>
      </c>
      <c r="I47" s="74">
        <v>129.02199999999999</v>
      </c>
      <c r="J47" s="74">
        <v>2.8620000000000001</v>
      </c>
      <c r="K47" s="74">
        <v>150.346</v>
      </c>
    </row>
    <row r="48" spans="1:17" ht="16.5" customHeight="1">
      <c r="A48" s="164" t="s">
        <v>57</v>
      </c>
      <c r="B48" s="76">
        <v>64.158000000000015</v>
      </c>
      <c r="C48" s="76">
        <v>351.41</v>
      </c>
      <c r="D48" s="76">
        <v>222.84</v>
      </c>
      <c r="E48" s="53">
        <v>0</v>
      </c>
      <c r="F48" s="77">
        <v>205.672</v>
      </c>
      <c r="G48" s="76">
        <v>331.76199999999994</v>
      </c>
      <c r="H48" s="76">
        <v>515.31399999999996</v>
      </c>
      <c r="I48" s="74">
        <v>148.666</v>
      </c>
      <c r="J48" s="74">
        <v>3.5139999999999998</v>
      </c>
      <c r="K48" s="74">
        <v>202.15799999999999</v>
      </c>
    </row>
    <row r="49" spans="1:11" ht="16.5" customHeight="1">
      <c r="A49" s="164">
        <v>1969</v>
      </c>
      <c r="B49" s="76"/>
      <c r="C49" s="76"/>
      <c r="D49" s="76"/>
      <c r="E49" s="53"/>
      <c r="F49" s="77"/>
      <c r="G49" s="76"/>
      <c r="H49" s="76"/>
      <c r="I49" s="74"/>
      <c r="J49" s="74"/>
      <c r="K49" s="74"/>
    </row>
    <row r="50" spans="1:11" ht="16.5" customHeight="1">
      <c r="A50" s="164" t="s">
        <v>54</v>
      </c>
      <c r="B50" s="76">
        <v>71.707999999999998</v>
      </c>
      <c r="C50" s="76">
        <v>451.18799999999999</v>
      </c>
      <c r="D50" s="76">
        <v>177.256</v>
      </c>
      <c r="E50" s="53">
        <v>0</v>
      </c>
      <c r="F50" s="77">
        <v>202.71199999999999</v>
      </c>
      <c r="G50" s="76">
        <v>345.108</v>
      </c>
      <c r="H50" s="76">
        <v>554.81200000000001</v>
      </c>
      <c r="I50" s="74">
        <v>163.042</v>
      </c>
      <c r="J50" s="74">
        <v>5.1980000000000004</v>
      </c>
      <c r="K50" s="74">
        <v>197.51400000000001</v>
      </c>
    </row>
    <row r="51" spans="1:11" ht="16.5" customHeight="1">
      <c r="A51" s="164" t="s">
        <v>55</v>
      </c>
      <c r="B51" s="76">
        <v>73.915999999999997</v>
      </c>
      <c r="C51" s="76">
        <v>414.82</v>
      </c>
      <c r="D51" s="76">
        <v>191.76400000000001</v>
      </c>
      <c r="E51" s="53">
        <v>0</v>
      </c>
      <c r="F51" s="77">
        <v>205.50800000000001</v>
      </c>
      <c r="G51" s="76">
        <v>354.90199999999999</v>
      </c>
      <c r="H51" s="76">
        <v>558.49</v>
      </c>
      <c r="I51" s="74">
        <v>168.11</v>
      </c>
      <c r="J51" s="74">
        <v>4.6980000000000004</v>
      </c>
      <c r="K51" s="74">
        <v>200.81</v>
      </c>
    </row>
    <row r="52" spans="1:11" ht="16.5" customHeight="1">
      <c r="A52" s="164" t="s">
        <v>56</v>
      </c>
      <c r="B52" s="76">
        <v>73.843999999999994</v>
      </c>
      <c r="C52" s="76">
        <v>421.73399999999998</v>
      </c>
      <c r="D52" s="76">
        <v>194.90799999999999</v>
      </c>
      <c r="E52" s="53">
        <v>0</v>
      </c>
      <c r="F52" s="77">
        <v>215.28</v>
      </c>
      <c r="G52" s="76">
        <v>346.23599999999999</v>
      </c>
      <c r="H52" s="76">
        <v>542.63799999999992</v>
      </c>
      <c r="I52" s="74">
        <v>149.97</v>
      </c>
      <c r="J52" s="74">
        <v>4.3899999999999997</v>
      </c>
      <c r="K52" s="74">
        <v>210.89</v>
      </c>
    </row>
    <row r="53" spans="1:11" ht="16.5" customHeight="1">
      <c r="A53" s="164" t="s">
        <v>57</v>
      </c>
      <c r="B53" s="76">
        <v>87.804000000000002</v>
      </c>
      <c r="C53" s="76">
        <v>512.19200000000001</v>
      </c>
      <c r="D53" s="76">
        <v>249.744</v>
      </c>
      <c r="E53" s="53">
        <v>0</v>
      </c>
      <c r="F53" s="77">
        <v>277.91399999999999</v>
      </c>
      <c r="G53" s="76">
        <v>444.99199999999996</v>
      </c>
      <c r="H53" s="76">
        <v>660.39799999999991</v>
      </c>
      <c r="I53" s="74">
        <v>192.28400000000002</v>
      </c>
      <c r="J53" s="74">
        <v>4.68</v>
      </c>
      <c r="K53" s="74">
        <v>273.23399999999998</v>
      </c>
    </row>
    <row r="54" spans="1:11" ht="16.5" customHeight="1">
      <c r="A54" s="164">
        <v>1970</v>
      </c>
      <c r="B54" s="76"/>
      <c r="C54" s="76"/>
      <c r="D54" s="76"/>
      <c r="E54" s="53"/>
      <c r="F54" s="77"/>
      <c r="G54" s="76"/>
      <c r="H54" s="76"/>
      <c r="I54" s="74"/>
      <c r="J54" s="74"/>
      <c r="K54" s="74"/>
    </row>
    <row r="55" spans="1:11" ht="16.5" customHeight="1">
      <c r="A55" s="164" t="s">
        <v>54</v>
      </c>
      <c r="B55" s="76">
        <v>88.513999999999996</v>
      </c>
      <c r="C55" s="76">
        <v>614.92999999999995</v>
      </c>
      <c r="D55" s="76">
        <v>223.38</v>
      </c>
      <c r="E55" s="53">
        <v>0</v>
      </c>
      <c r="F55" s="77">
        <v>293.56799999999998</v>
      </c>
      <c r="G55" s="76">
        <v>532.42599999999993</v>
      </c>
      <c r="H55" s="76">
        <v>767.17399999999998</v>
      </c>
      <c r="I55" s="74">
        <v>268.226</v>
      </c>
      <c r="J55" s="74">
        <v>10.5</v>
      </c>
      <c r="K55" s="74">
        <v>283.06799999999998</v>
      </c>
    </row>
    <row r="56" spans="1:11" ht="16.5" customHeight="1">
      <c r="A56" s="164" t="s">
        <v>55</v>
      </c>
      <c r="B56" s="76">
        <v>82.213999999999999</v>
      </c>
      <c r="C56" s="76">
        <v>596.90200000000004</v>
      </c>
      <c r="D56" s="76">
        <v>242.696</v>
      </c>
      <c r="E56" s="53">
        <v>0</v>
      </c>
      <c r="F56" s="77">
        <v>317.63200000000001</v>
      </c>
      <c r="G56" s="76">
        <v>523.29999999999995</v>
      </c>
      <c r="H56" s="76">
        <v>800.89599999999996</v>
      </c>
      <c r="I56" s="74">
        <v>233.072</v>
      </c>
      <c r="J56" s="74">
        <v>8.16</v>
      </c>
      <c r="K56" s="74">
        <v>309.47199999999998</v>
      </c>
    </row>
    <row r="57" spans="1:11" ht="16.5" customHeight="1">
      <c r="A57" s="164" t="s">
        <v>56</v>
      </c>
      <c r="B57" s="76">
        <v>105.422</v>
      </c>
      <c r="C57" s="76">
        <v>659.96199999999999</v>
      </c>
      <c r="D57" s="76">
        <v>281.79199999999997</v>
      </c>
      <c r="E57" s="53">
        <v>0</v>
      </c>
      <c r="F57" s="77">
        <v>345.87200000000001</v>
      </c>
      <c r="G57" s="76">
        <v>569.97</v>
      </c>
      <c r="H57" s="76">
        <v>874.39</v>
      </c>
      <c r="I57" s="74">
        <v>253.23</v>
      </c>
      <c r="J57" s="74">
        <v>10.25</v>
      </c>
      <c r="K57" s="74">
        <v>335.62200000000001</v>
      </c>
    </row>
    <row r="58" spans="1:11" ht="16.5" customHeight="1">
      <c r="A58" s="164" t="s">
        <v>57</v>
      </c>
      <c r="B58" s="76">
        <v>128.15</v>
      </c>
      <c r="C58" s="76">
        <v>768.6</v>
      </c>
      <c r="D58" s="76">
        <v>351.7</v>
      </c>
      <c r="E58" s="53">
        <v>0</v>
      </c>
      <c r="F58" s="77">
        <v>388.9</v>
      </c>
      <c r="G58" s="76">
        <v>641.5</v>
      </c>
      <c r="H58" s="76">
        <v>978.2</v>
      </c>
      <c r="I58" s="74">
        <v>299.10000000000002</v>
      </c>
      <c r="J58" s="74">
        <v>18.5</v>
      </c>
      <c r="K58" s="74">
        <v>370.4</v>
      </c>
    </row>
    <row r="59" spans="1:11" ht="16.5" customHeight="1">
      <c r="A59" s="164">
        <v>1971</v>
      </c>
      <c r="B59" s="76"/>
      <c r="C59" s="76"/>
      <c r="D59" s="76"/>
      <c r="E59" s="53"/>
      <c r="F59" s="77"/>
      <c r="G59" s="76"/>
      <c r="H59" s="76"/>
      <c r="I59" s="74"/>
      <c r="J59" s="74"/>
      <c r="K59" s="74"/>
    </row>
    <row r="60" spans="1:11" ht="16.5" customHeight="1">
      <c r="A60" s="164" t="s">
        <v>54</v>
      </c>
      <c r="B60" s="76">
        <v>152.18799999999999</v>
      </c>
      <c r="C60" s="76">
        <v>800.37599999999998</v>
      </c>
      <c r="D60" s="76">
        <v>389.30599999999998</v>
      </c>
      <c r="E60" s="53">
        <v>0</v>
      </c>
      <c r="F60" s="77">
        <v>376.036</v>
      </c>
      <c r="G60" s="76">
        <v>672.31200000000001</v>
      </c>
      <c r="H60" s="76">
        <v>1038.2180000000001</v>
      </c>
      <c r="I60" s="74">
        <v>329.69400000000002</v>
      </c>
      <c r="J60" s="74">
        <v>11.738</v>
      </c>
      <c r="K60" s="74">
        <v>364.298</v>
      </c>
    </row>
    <row r="61" spans="1:11" ht="16.5" customHeight="1">
      <c r="A61" s="164" t="s">
        <v>55</v>
      </c>
      <c r="B61" s="76">
        <v>225.624</v>
      </c>
      <c r="C61" s="76">
        <v>751.54199999999992</v>
      </c>
      <c r="D61" s="76">
        <v>439.07400000000001</v>
      </c>
      <c r="E61" s="53">
        <v>0</v>
      </c>
      <c r="F61" s="77">
        <v>358.714</v>
      </c>
      <c r="G61" s="76">
        <v>626.4559999999999</v>
      </c>
      <c r="H61" s="76">
        <v>976.14599999999996</v>
      </c>
      <c r="I61" s="74">
        <v>298.82599999999996</v>
      </c>
      <c r="J61" s="74">
        <v>9.8000000000000007</v>
      </c>
      <c r="K61" s="74">
        <v>348.91399999999999</v>
      </c>
    </row>
    <row r="62" spans="1:11" ht="16.5" customHeight="1">
      <c r="A62" s="164" t="s">
        <v>56</v>
      </c>
      <c r="B62" s="76">
        <v>181.178</v>
      </c>
      <c r="C62" s="76">
        <v>711.15</v>
      </c>
      <c r="D62" s="76">
        <v>457.07599999999996</v>
      </c>
      <c r="E62" s="53">
        <v>0</v>
      </c>
      <c r="F62" s="77">
        <v>368.15</v>
      </c>
      <c r="G62" s="76">
        <v>609.74800000000005</v>
      </c>
      <c r="H62" s="76">
        <v>974.83200000000011</v>
      </c>
      <c r="I62" s="74">
        <v>271.69799999999998</v>
      </c>
      <c r="J62" s="74">
        <v>6.0419999999999998</v>
      </c>
      <c r="K62" s="74">
        <v>362.108</v>
      </c>
    </row>
    <row r="63" spans="1:11" ht="16.5" customHeight="1">
      <c r="A63" s="164" t="s">
        <v>57</v>
      </c>
      <c r="B63" s="76">
        <v>267.5</v>
      </c>
      <c r="C63" s="76">
        <v>597.20000000000005</v>
      </c>
      <c r="D63" s="76">
        <v>502</v>
      </c>
      <c r="E63" s="53">
        <v>0</v>
      </c>
      <c r="F63" s="77">
        <v>392.8</v>
      </c>
      <c r="G63" s="76">
        <v>670</v>
      </c>
      <c r="H63" s="76">
        <v>1041.8</v>
      </c>
      <c r="I63" s="74">
        <v>315.60000000000002</v>
      </c>
      <c r="J63" s="74">
        <v>6.4</v>
      </c>
      <c r="K63" s="74">
        <v>386.4</v>
      </c>
    </row>
    <row r="64" spans="1:11" ht="16.5" customHeight="1">
      <c r="A64" s="164">
        <v>1972</v>
      </c>
      <c r="B64" s="78"/>
      <c r="C64" s="78"/>
      <c r="D64" s="78"/>
      <c r="E64" s="68"/>
      <c r="F64" s="79"/>
      <c r="G64" s="78"/>
      <c r="H64" s="78"/>
      <c r="I64" s="80"/>
      <c r="J64" s="80"/>
      <c r="K64" s="80"/>
    </row>
    <row r="65" spans="1:17" ht="16.5" customHeight="1">
      <c r="A65" s="164" t="s">
        <v>54</v>
      </c>
      <c r="B65" s="76">
        <v>228.589</v>
      </c>
      <c r="C65" s="76">
        <v>515.02</v>
      </c>
      <c r="D65" s="76">
        <v>516.15599999999995</v>
      </c>
      <c r="E65" s="53">
        <v>0</v>
      </c>
      <c r="F65" s="1201">
        <v>388.69600000000003</v>
      </c>
      <c r="G65" s="76">
        <v>679.37400000000002</v>
      </c>
      <c r="H65" s="76">
        <v>1079.1020000000001</v>
      </c>
      <c r="I65" s="74">
        <v>331.31400000000002</v>
      </c>
      <c r="J65" s="74">
        <v>14.208</v>
      </c>
      <c r="K65" s="74">
        <v>374.488</v>
      </c>
    </row>
    <row r="66" spans="1:17" ht="16.5" customHeight="1">
      <c r="A66" s="164" t="s">
        <v>55</v>
      </c>
      <c r="B66" s="76">
        <v>206.727</v>
      </c>
      <c r="C66" s="76">
        <v>564.34399999999994</v>
      </c>
      <c r="D66" s="76">
        <v>546.24800000000005</v>
      </c>
      <c r="E66" s="53">
        <v>0</v>
      </c>
      <c r="F66" s="1201">
        <v>369.85</v>
      </c>
      <c r="G66" s="76">
        <v>652.72</v>
      </c>
      <c r="H66" s="76">
        <v>1072.001</v>
      </c>
      <c r="I66" s="74">
        <v>318.80400000000003</v>
      </c>
      <c r="J66" s="74">
        <v>11.03</v>
      </c>
      <c r="K66" s="74">
        <v>358.82</v>
      </c>
    </row>
    <row r="67" spans="1:17" ht="16.5" customHeight="1">
      <c r="A67" s="164" t="s">
        <v>56</v>
      </c>
      <c r="B67" s="76">
        <v>229.41200000000001</v>
      </c>
      <c r="C67" s="76">
        <v>606.99099999999999</v>
      </c>
      <c r="D67" s="76">
        <v>553.24399999999991</v>
      </c>
      <c r="E67" s="53">
        <v>0</v>
      </c>
      <c r="F67" s="1201">
        <v>389.21800000000002</v>
      </c>
      <c r="G67" s="76">
        <v>700.08600000000001</v>
      </c>
      <c r="H67" s="76">
        <v>1138.943</v>
      </c>
      <c r="I67" s="74">
        <v>354.55599999999998</v>
      </c>
      <c r="J67" s="74">
        <v>15.736000000000001</v>
      </c>
      <c r="K67" s="74">
        <v>373.48200000000003</v>
      </c>
    </row>
    <row r="68" spans="1:17" ht="16.5" customHeight="1">
      <c r="A68" s="164" t="s">
        <v>57</v>
      </c>
      <c r="B68" s="76">
        <v>229.5</v>
      </c>
      <c r="C68" s="76">
        <v>606.29999999999995</v>
      </c>
      <c r="D68" s="76">
        <v>628.70000000000005</v>
      </c>
      <c r="E68" s="53">
        <v>0</v>
      </c>
      <c r="F68" s="1201">
        <v>428.9</v>
      </c>
      <c r="G68" s="76">
        <v>747.4</v>
      </c>
      <c r="H68" s="76">
        <v>1214.9000000000001</v>
      </c>
      <c r="I68" s="74">
        <v>362.2</v>
      </c>
      <c r="J68" s="74">
        <v>14.9</v>
      </c>
      <c r="K68" s="74">
        <v>414</v>
      </c>
    </row>
    <row r="69" spans="1:17" s="536" customFormat="1">
      <c r="A69" s="164">
        <v>1973</v>
      </c>
      <c r="B69" s="76"/>
      <c r="C69" s="76"/>
      <c r="D69" s="76"/>
      <c r="E69" s="53"/>
      <c r="F69" s="1201"/>
      <c r="G69" s="76"/>
      <c r="H69" s="76"/>
      <c r="I69" s="74"/>
      <c r="J69" s="74"/>
      <c r="K69" s="74"/>
    </row>
    <row r="70" spans="1:17" s="199" customFormat="1" ht="30.75" customHeight="1">
      <c r="A70" s="164" t="s">
        <v>54</v>
      </c>
      <c r="B70" s="76">
        <v>276.411</v>
      </c>
      <c r="C70" s="76">
        <v>666.53699999999992</v>
      </c>
      <c r="D70" s="76">
        <v>589.42999999999995</v>
      </c>
      <c r="E70" s="53">
        <v>0</v>
      </c>
      <c r="F70" s="1201">
        <v>422.40300000000002</v>
      </c>
      <c r="G70" s="76">
        <v>824.39400000000001</v>
      </c>
      <c r="H70" s="76">
        <v>1318.5039999999999</v>
      </c>
      <c r="I70" s="74">
        <v>444.69499999999999</v>
      </c>
      <c r="J70" s="74">
        <v>10.557</v>
      </c>
      <c r="K70" s="74">
        <v>411.846</v>
      </c>
    </row>
    <row r="71" spans="1:17" s="90" customFormat="1" ht="17.100000000000001" customHeight="1">
      <c r="A71" s="164" t="s">
        <v>55</v>
      </c>
      <c r="B71" s="76">
        <v>325.61199999999997</v>
      </c>
      <c r="C71" s="76">
        <v>683.63599999999997</v>
      </c>
      <c r="D71" s="76">
        <v>620.62799999999993</v>
      </c>
      <c r="E71" s="53">
        <v>0</v>
      </c>
      <c r="F71" s="1201">
        <v>403.14400000000001</v>
      </c>
      <c r="G71" s="76">
        <v>801.23799999999994</v>
      </c>
      <c r="H71" s="76">
        <v>1317.9869999999999</v>
      </c>
      <c r="I71" s="74">
        <v>434.92500000000001</v>
      </c>
      <c r="J71" s="74">
        <v>3.9780000000000002</v>
      </c>
      <c r="K71" s="74">
        <v>399.166</v>
      </c>
      <c r="L71" s="89"/>
      <c r="M71" s="89"/>
      <c r="N71" s="89"/>
      <c r="O71" s="89"/>
      <c r="P71" s="89"/>
      <c r="Q71" s="89"/>
    </row>
    <row r="72" spans="1:17" ht="17.25" customHeight="1">
      <c r="A72" s="164" t="s">
        <v>56</v>
      </c>
      <c r="B72" s="423">
        <v>288.62799999999993</v>
      </c>
      <c r="C72" s="76">
        <v>742.45600000000002</v>
      </c>
      <c r="D72" s="76">
        <v>642.27200000000005</v>
      </c>
      <c r="E72" s="53">
        <v>0</v>
      </c>
      <c r="F72" s="1201">
        <v>418.11</v>
      </c>
      <c r="G72" s="1202">
        <v>803.57</v>
      </c>
      <c r="H72" s="423">
        <v>1361.87</v>
      </c>
      <c r="I72" s="74">
        <v>421.85299999999995</v>
      </c>
      <c r="J72" s="74">
        <v>3.1480000000000001</v>
      </c>
      <c r="K72" s="74">
        <v>414.96199999999999</v>
      </c>
    </row>
    <row r="73" spans="1:17">
      <c r="A73" s="164" t="s">
        <v>57</v>
      </c>
      <c r="B73" s="423">
        <v>403</v>
      </c>
      <c r="C73" s="423">
        <v>563.29999999999995</v>
      </c>
      <c r="D73" s="423">
        <v>753.6</v>
      </c>
      <c r="E73" s="53">
        <v>0</v>
      </c>
      <c r="F73" s="1203">
        <v>501.7</v>
      </c>
      <c r="G73" s="1202">
        <v>925.8</v>
      </c>
      <c r="H73" s="423">
        <v>1522.5</v>
      </c>
      <c r="I73" s="74">
        <v>489.9</v>
      </c>
      <c r="J73" s="74">
        <v>15.4</v>
      </c>
      <c r="K73" s="74">
        <v>486.3</v>
      </c>
    </row>
    <row r="74" spans="1:17" ht="16.5" customHeight="1">
      <c r="A74" s="164">
        <v>1974</v>
      </c>
      <c r="B74" s="423"/>
      <c r="C74" s="423"/>
      <c r="D74" s="423"/>
      <c r="E74" s="53"/>
      <c r="F74" s="1203"/>
      <c r="G74" s="1202"/>
      <c r="H74" s="423"/>
      <c r="I74" s="74"/>
      <c r="J74" s="74"/>
      <c r="K74" s="74"/>
    </row>
    <row r="75" spans="1:17" ht="16.5" customHeight="1">
      <c r="A75" s="164" t="s">
        <v>54</v>
      </c>
      <c r="B75" s="423">
        <v>810.23200000000008</v>
      </c>
      <c r="C75" s="423">
        <v>278.80400000000003</v>
      </c>
      <c r="D75" s="423">
        <v>766.82899999999995</v>
      </c>
      <c r="E75" s="53">
        <v>0</v>
      </c>
      <c r="F75" s="1204">
        <v>503.16399999999999</v>
      </c>
      <c r="G75" s="1205">
        <v>1004.168</v>
      </c>
      <c r="H75" s="423">
        <v>1659.403</v>
      </c>
      <c r="I75" s="74">
        <v>543.78899999999999</v>
      </c>
      <c r="J75" s="74">
        <v>7.9429999999999996</v>
      </c>
      <c r="K75" s="74">
        <v>495.221</v>
      </c>
    </row>
    <row r="76" spans="1:17" ht="16.5" customHeight="1">
      <c r="A76" s="164" t="s">
        <v>55</v>
      </c>
      <c r="B76" s="423">
        <v>1496.7139999999997</v>
      </c>
      <c r="C76" s="423">
        <v>-123.09399999999999</v>
      </c>
      <c r="D76" s="423">
        <v>797.02599999999995</v>
      </c>
      <c r="E76" s="53">
        <v>0</v>
      </c>
      <c r="F76" s="1204">
        <v>544.25400000000002</v>
      </c>
      <c r="G76" s="1205">
        <v>1095.8270000000002</v>
      </c>
      <c r="H76" s="423">
        <v>1864.5450000000001</v>
      </c>
      <c r="I76" s="74">
        <v>621.8420000000001</v>
      </c>
      <c r="J76" s="74">
        <v>33.286999999999999</v>
      </c>
      <c r="K76" s="74">
        <v>510.96699999999998</v>
      </c>
    </row>
    <row r="77" spans="1:17" ht="16.5" customHeight="1">
      <c r="A77" s="164" t="s">
        <v>56</v>
      </c>
      <c r="B77" s="423">
        <v>2500.1309999999994</v>
      </c>
      <c r="C77" s="423">
        <v>-849.47699999999998</v>
      </c>
      <c r="D77" s="423">
        <v>855.59500000000003</v>
      </c>
      <c r="E77" s="53">
        <v>0</v>
      </c>
      <c r="F77" s="1204">
        <v>639.42099999999994</v>
      </c>
      <c r="G77" s="1205">
        <v>1218.8440000000001</v>
      </c>
      <c r="H77" s="423">
        <v>2128.422</v>
      </c>
      <c r="I77" s="74">
        <v>725.53300000000002</v>
      </c>
      <c r="J77" s="74">
        <v>94.370999999999995</v>
      </c>
      <c r="K77" s="74">
        <v>545.04999999999995</v>
      </c>
    </row>
    <row r="78" spans="1:17" ht="16.5" customHeight="1">
      <c r="A78" s="164" t="s">
        <v>57</v>
      </c>
      <c r="B78" s="423">
        <v>3492.5</v>
      </c>
      <c r="C78" s="423">
        <v>-1277</v>
      </c>
      <c r="D78" s="423">
        <v>966.7</v>
      </c>
      <c r="E78" s="53">
        <v>0</v>
      </c>
      <c r="F78" s="1206">
        <v>744.1</v>
      </c>
      <c r="G78" s="423">
        <v>1357.2</v>
      </c>
      <c r="H78" s="423">
        <v>2352.3000000000002</v>
      </c>
      <c r="I78" s="74">
        <v>787.3</v>
      </c>
      <c r="J78" s="74">
        <v>105.4</v>
      </c>
      <c r="K78" s="74">
        <v>638.70000000000005</v>
      </c>
    </row>
    <row r="79" spans="1:17" ht="16.5" customHeight="1">
      <c r="A79" s="164">
        <v>1975</v>
      </c>
      <c r="B79" s="423"/>
      <c r="C79" s="423"/>
      <c r="D79" s="423"/>
      <c r="E79" s="53"/>
      <c r="F79" s="1206"/>
      <c r="G79" s="423"/>
      <c r="H79" s="423"/>
      <c r="I79" s="74"/>
      <c r="J79" s="74"/>
      <c r="K79" s="74"/>
    </row>
    <row r="80" spans="1:17" ht="16.5" customHeight="1">
      <c r="A80" s="164" t="s">
        <v>54</v>
      </c>
      <c r="B80" s="423">
        <v>3714.3410000000003</v>
      </c>
      <c r="C80" s="423">
        <v>-1240.4779999999998</v>
      </c>
      <c r="D80" s="423">
        <v>1015.8579999999999</v>
      </c>
      <c r="E80" s="53">
        <v>0</v>
      </c>
      <c r="F80" s="55">
        <v>1460.538</v>
      </c>
      <c r="G80" s="1205">
        <v>1908.3530000000001</v>
      </c>
      <c r="H80" s="423">
        <v>3004.86</v>
      </c>
      <c r="I80" s="74">
        <v>1081.6980000000001</v>
      </c>
      <c r="J80" s="74">
        <v>554.52700000000004</v>
      </c>
      <c r="K80" s="74">
        <v>906.01099999999997</v>
      </c>
    </row>
    <row r="81" spans="1:11" ht="16.5" customHeight="1">
      <c r="A81" s="164" t="s">
        <v>55</v>
      </c>
      <c r="B81" s="423">
        <v>3768.2820000000002</v>
      </c>
      <c r="C81" s="423">
        <v>-1142.7259999999999</v>
      </c>
      <c r="D81" s="423">
        <v>1181.5050000000001</v>
      </c>
      <c r="E81" s="53">
        <v>0</v>
      </c>
      <c r="F81" s="55">
        <v>1325.876</v>
      </c>
      <c r="G81" s="1205">
        <v>2084.0810000000001</v>
      </c>
      <c r="H81" s="423">
        <v>3317.681</v>
      </c>
      <c r="I81" s="74">
        <v>1165.2060000000001</v>
      </c>
      <c r="J81" s="74">
        <v>323.35300000000001</v>
      </c>
      <c r="K81" s="74">
        <v>1002.523</v>
      </c>
    </row>
    <row r="82" spans="1:11" ht="16.5" customHeight="1">
      <c r="A82" s="164" t="s">
        <v>56</v>
      </c>
      <c r="B82" s="423">
        <v>3515.6689999999999</v>
      </c>
      <c r="C82" s="423">
        <v>-663.53100000000006</v>
      </c>
      <c r="D82" s="423">
        <v>1434.06</v>
      </c>
      <c r="E82" s="53">
        <v>0</v>
      </c>
      <c r="F82" s="55">
        <v>1362.116</v>
      </c>
      <c r="G82" s="1205">
        <v>2198.8829999999998</v>
      </c>
      <c r="H82" s="423">
        <v>3590.2420000000002</v>
      </c>
      <c r="I82" s="74">
        <v>1248.7360000000001</v>
      </c>
      <c r="J82" s="74">
        <v>313.54700000000003</v>
      </c>
      <c r="K82" s="74">
        <v>1048.569</v>
      </c>
    </row>
    <row r="83" spans="1:11" ht="16.5" customHeight="1">
      <c r="A83" s="164" t="s">
        <v>57</v>
      </c>
      <c r="B83" s="423">
        <v>3533.2</v>
      </c>
      <c r="C83" s="423">
        <v>-453.9</v>
      </c>
      <c r="D83" s="423">
        <v>1671.8</v>
      </c>
      <c r="E83" s="53">
        <v>0</v>
      </c>
      <c r="F83" s="55">
        <v>1859.4</v>
      </c>
      <c r="G83" s="1205">
        <v>2605.4</v>
      </c>
      <c r="H83" s="423">
        <v>4241.2</v>
      </c>
      <c r="I83" s="74">
        <v>1574.7</v>
      </c>
      <c r="J83" s="74">
        <v>703.9</v>
      </c>
      <c r="K83" s="74">
        <v>1155.5</v>
      </c>
    </row>
    <row r="84" spans="1:11" ht="16.5" customHeight="1">
      <c r="A84" s="164">
        <v>1976</v>
      </c>
      <c r="B84" s="423"/>
      <c r="C84" s="423"/>
      <c r="D84" s="423"/>
      <c r="E84" s="53"/>
      <c r="F84" s="55"/>
      <c r="G84" s="1205"/>
      <c r="H84" s="423"/>
      <c r="I84" s="74"/>
      <c r="J84" s="74"/>
      <c r="K84" s="74"/>
    </row>
    <row r="85" spans="1:11" ht="16.5" customHeight="1">
      <c r="A85" s="164" t="s">
        <v>54</v>
      </c>
      <c r="B85" s="76">
        <v>3308.8130000000001</v>
      </c>
      <c r="C85" s="76">
        <v>239.81799999999998</v>
      </c>
      <c r="D85" s="76">
        <v>1787.039</v>
      </c>
      <c r="E85" s="53">
        <v>0</v>
      </c>
      <c r="F85" s="1201">
        <v>2356.2249999999999</v>
      </c>
      <c r="G85" s="76">
        <v>3299.0410000000002</v>
      </c>
      <c r="H85" s="76">
        <v>4987.1790000000001</v>
      </c>
      <c r="I85" s="74">
        <v>2190.1390000000001</v>
      </c>
      <c r="J85" s="74">
        <v>1123.635</v>
      </c>
      <c r="K85" s="74">
        <v>1232.5899999999999</v>
      </c>
    </row>
    <row r="86" spans="1:11" ht="16.5" customHeight="1">
      <c r="A86" s="164" t="s">
        <v>55</v>
      </c>
      <c r="B86" s="76">
        <v>3597.2440000000001</v>
      </c>
      <c r="C86" s="76">
        <v>-68.566000000000088</v>
      </c>
      <c r="D86" s="76">
        <v>1963.2140000000002</v>
      </c>
      <c r="E86" s="53">
        <v>0</v>
      </c>
      <c r="F86" s="1201">
        <v>2625.239</v>
      </c>
      <c r="G86" s="76">
        <v>3196.0079999999998</v>
      </c>
      <c r="H86" s="76">
        <v>5108.0879999999997</v>
      </c>
      <c r="I86" s="74">
        <v>2076.732</v>
      </c>
      <c r="J86" s="74">
        <v>1393.3720000000001</v>
      </c>
      <c r="K86" s="74">
        <v>1231.867</v>
      </c>
    </row>
    <row r="87" spans="1:11" ht="16.5" customHeight="1">
      <c r="A87" s="164" t="s">
        <v>56</v>
      </c>
      <c r="B87" s="76">
        <v>3536.7709999999993</v>
      </c>
      <c r="C87" s="76">
        <v>-9.1649999999999565</v>
      </c>
      <c r="D87" s="76">
        <v>2152.8989999999999</v>
      </c>
      <c r="E87" s="53">
        <v>0</v>
      </c>
      <c r="F87" s="1201">
        <v>2895.0280000000002</v>
      </c>
      <c r="G87" s="76">
        <v>3334.6979999999999</v>
      </c>
      <c r="H87" s="76">
        <v>5303.5869999999995</v>
      </c>
      <c r="I87" s="74">
        <v>2136.5169999999998</v>
      </c>
      <c r="J87" s="74">
        <v>1571.0540000000001</v>
      </c>
      <c r="K87" s="74">
        <v>1323.9739999999999</v>
      </c>
    </row>
    <row r="88" spans="1:11" ht="16.5" customHeight="1">
      <c r="A88" s="164" t="s">
        <v>57</v>
      </c>
      <c r="B88" s="76">
        <v>3170.2</v>
      </c>
      <c r="C88" s="76">
        <v>845.5</v>
      </c>
      <c r="D88" s="76">
        <v>2464.4</v>
      </c>
      <c r="E88" s="53">
        <v>0</v>
      </c>
      <c r="F88" s="1201">
        <v>2445.1999999999998</v>
      </c>
      <c r="G88" s="76">
        <v>3864.1</v>
      </c>
      <c r="H88" s="76">
        <v>5905.1</v>
      </c>
      <c r="I88" s="74">
        <v>2512.9</v>
      </c>
      <c r="J88" s="74">
        <v>905.2</v>
      </c>
      <c r="K88" s="74">
        <v>1540</v>
      </c>
    </row>
    <row r="89" spans="1:11" ht="16.5" customHeight="1">
      <c r="A89" s="164">
        <v>1977</v>
      </c>
      <c r="B89" s="76"/>
      <c r="C89" s="76"/>
      <c r="D89" s="76"/>
      <c r="E89" s="53"/>
      <c r="F89" s="1201"/>
      <c r="G89" s="76"/>
      <c r="H89" s="76"/>
      <c r="I89" s="74"/>
      <c r="J89" s="74"/>
      <c r="K89" s="74"/>
    </row>
    <row r="90" spans="1:11" ht="16.5" customHeight="1">
      <c r="A90" s="164" t="s">
        <v>54</v>
      </c>
      <c r="B90" s="76">
        <v>3079.819</v>
      </c>
      <c r="C90" s="76">
        <v>1523.5060000000001</v>
      </c>
      <c r="D90" s="76">
        <v>2609.2249999999999</v>
      </c>
      <c r="E90" s="53">
        <v>0</v>
      </c>
      <c r="F90" s="1201">
        <v>2506.317</v>
      </c>
      <c r="G90" s="76">
        <v>4682.433</v>
      </c>
      <c r="H90" s="76">
        <v>6817.5879999999997</v>
      </c>
      <c r="I90" s="74">
        <v>3193.1990000000001</v>
      </c>
      <c r="J90" s="74">
        <v>841.99800000000005</v>
      </c>
      <c r="K90" s="74">
        <v>1664.319</v>
      </c>
    </row>
    <row r="91" spans="1:11" ht="16.5" customHeight="1">
      <c r="A91" s="164" t="s">
        <v>55</v>
      </c>
      <c r="B91" s="81">
        <v>3002.1369999999997</v>
      </c>
      <c r="C91" s="81">
        <v>1239.271</v>
      </c>
      <c r="D91" s="81">
        <v>2938.5510000000004</v>
      </c>
      <c r="E91" s="53">
        <v>0</v>
      </c>
      <c r="F91" s="1207">
        <v>2669.75</v>
      </c>
      <c r="G91" s="81">
        <v>4662.42</v>
      </c>
      <c r="H91" s="81">
        <v>6789.26</v>
      </c>
      <c r="I91" s="74">
        <v>3118.723</v>
      </c>
      <c r="J91" s="74">
        <v>977.06500000000005</v>
      </c>
      <c r="K91" s="74">
        <v>1692.6849999999999</v>
      </c>
    </row>
    <row r="92" spans="1:11" ht="16.5" customHeight="1">
      <c r="A92" s="164" t="s">
        <v>56</v>
      </c>
      <c r="B92" s="81">
        <v>2908.0430000000001</v>
      </c>
      <c r="C92" s="81">
        <v>1296.9460000000001</v>
      </c>
      <c r="D92" s="81">
        <v>3165.8530000000001</v>
      </c>
      <c r="E92" s="53">
        <v>0</v>
      </c>
      <c r="F92" s="1207">
        <v>2751.9539999999997</v>
      </c>
      <c r="G92" s="81">
        <v>5182.8690000000006</v>
      </c>
      <c r="H92" s="81">
        <v>7348.4150000000009</v>
      </c>
      <c r="I92" s="74">
        <v>3517.2310000000002</v>
      </c>
      <c r="J92" s="74">
        <v>931.30700000000002</v>
      </c>
      <c r="K92" s="74">
        <v>1820.6469999999999</v>
      </c>
    </row>
    <row r="93" spans="1:11" ht="16.5" customHeight="1">
      <c r="A93" s="164" t="s">
        <v>57</v>
      </c>
      <c r="B93" s="81">
        <v>2722.3</v>
      </c>
      <c r="C93" s="81">
        <v>1353.8</v>
      </c>
      <c r="D93" s="81">
        <v>3808.4</v>
      </c>
      <c r="E93" s="53">
        <v>0</v>
      </c>
      <c r="F93" s="1207">
        <v>2792.6</v>
      </c>
      <c r="G93" s="81">
        <v>5557.8</v>
      </c>
      <c r="H93" s="81">
        <v>7898.8</v>
      </c>
      <c r="I93" s="74">
        <v>3617</v>
      </c>
      <c r="J93" s="74">
        <v>630</v>
      </c>
      <c r="K93" s="74">
        <v>2162.6</v>
      </c>
    </row>
    <row r="94" spans="1:11" ht="16.5" customHeight="1">
      <c r="A94" s="164">
        <v>1978</v>
      </c>
      <c r="B94" s="82"/>
      <c r="C94" s="82"/>
      <c r="D94" s="82"/>
      <c r="E94" s="68"/>
      <c r="F94" s="1208"/>
      <c r="G94" s="82"/>
      <c r="H94" s="82"/>
      <c r="I94" s="80"/>
      <c r="J94" s="80"/>
      <c r="K94" s="80"/>
    </row>
    <row r="95" spans="1:11" ht="16.5" customHeight="1">
      <c r="A95" s="164" t="s">
        <v>54</v>
      </c>
      <c r="B95" s="76">
        <v>2386.9720000000002</v>
      </c>
      <c r="C95" s="76">
        <v>2377.5500000000002</v>
      </c>
      <c r="D95" s="76">
        <v>3883.7959999999998</v>
      </c>
      <c r="E95" s="53">
        <v>0</v>
      </c>
      <c r="F95" s="1201">
        <v>2853.982</v>
      </c>
      <c r="G95" s="76">
        <v>5719.4110000000001</v>
      </c>
      <c r="H95" s="76">
        <v>8077.6610000000001</v>
      </c>
      <c r="I95" s="74">
        <v>3639.8419999999996</v>
      </c>
      <c r="J95" s="74">
        <v>563.71299999999997</v>
      </c>
      <c r="K95" s="74">
        <v>2290.2689999999998</v>
      </c>
    </row>
    <row r="96" spans="1:11" ht="16.5" customHeight="1">
      <c r="A96" s="164" t="s">
        <v>55</v>
      </c>
      <c r="B96" s="76">
        <v>1666.374</v>
      </c>
      <c r="C96" s="76">
        <v>2331.3559999999998</v>
      </c>
      <c r="D96" s="76">
        <v>4094.8750000000005</v>
      </c>
      <c r="E96" s="53">
        <v>0</v>
      </c>
      <c r="F96" s="1201">
        <v>2785.9870000000001</v>
      </c>
      <c r="G96" s="76">
        <v>5602.2089999999998</v>
      </c>
      <c r="H96" s="76">
        <v>8167.3469999999998</v>
      </c>
      <c r="I96" s="74">
        <v>3526.7469999999998</v>
      </c>
      <c r="J96" s="74">
        <v>520.22500000000002</v>
      </c>
      <c r="K96" s="74">
        <v>2265.7620000000002</v>
      </c>
    </row>
    <row r="97" spans="1:17" ht="16.5" customHeight="1">
      <c r="A97" s="164" t="s">
        <v>56</v>
      </c>
      <c r="B97" s="76">
        <v>1107.2</v>
      </c>
      <c r="C97" s="76">
        <v>3015.8</v>
      </c>
      <c r="D97" s="76">
        <v>4273.3999999999996</v>
      </c>
      <c r="E97" s="53">
        <v>0</v>
      </c>
      <c r="F97" s="1201">
        <v>2709.4</v>
      </c>
      <c r="G97" s="76">
        <v>5866.7</v>
      </c>
      <c r="H97" s="76">
        <v>8554.7999999999993</v>
      </c>
      <c r="I97" s="74">
        <v>3820.7</v>
      </c>
      <c r="J97" s="74">
        <v>478.3</v>
      </c>
      <c r="K97" s="74">
        <v>2231.1</v>
      </c>
    </row>
    <row r="98" spans="1:17" ht="16.5" customHeight="1">
      <c r="A98" s="164" t="s">
        <v>57</v>
      </c>
      <c r="B98" s="76">
        <v>1192.9000000000001</v>
      </c>
      <c r="C98" s="76">
        <v>2504.4</v>
      </c>
      <c r="D98" s="76">
        <v>4513</v>
      </c>
      <c r="E98" s="53">
        <v>0</v>
      </c>
      <c r="F98" s="1201">
        <v>2898.6</v>
      </c>
      <c r="G98" s="76">
        <v>5260.7</v>
      </c>
      <c r="H98" s="76">
        <v>7985.4</v>
      </c>
      <c r="I98" s="74">
        <v>3103.5</v>
      </c>
      <c r="J98" s="74">
        <v>516.9</v>
      </c>
      <c r="K98" s="74">
        <v>2381.6999999999998</v>
      </c>
    </row>
    <row r="99" spans="1:17" ht="16.5" customHeight="1">
      <c r="A99" s="164">
        <v>1979</v>
      </c>
      <c r="B99" s="76"/>
      <c r="C99" s="76"/>
      <c r="D99" s="76"/>
      <c r="E99" s="53"/>
      <c r="F99" s="1201"/>
      <c r="G99" s="76"/>
      <c r="H99" s="76"/>
      <c r="I99" s="74"/>
      <c r="J99" s="74"/>
      <c r="K99" s="74"/>
    </row>
    <row r="100" spans="1:17" ht="16.5" customHeight="1">
      <c r="A100" s="164" t="s">
        <v>54</v>
      </c>
      <c r="B100" s="76">
        <v>1473.9</v>
      </c>
      <c r="C100" s="76">
        <v>3604.5</v>
      </c>
      <c r="D100" s="76">
        <v>4573.7</v>
      </c>
      <c r="E100" s="53">
        <v>0</v>
      </c>
      <c r="F100" s="1201">
        <v>2784.2</v>
      </c>
      <c r="G100" s="76">
        <v>5567.8</v>
      </c>
      <c r="H100" s="76">
        <v>8378.6</v>
      </c>
      <c r="I100" s="74">
        <v>3420.4</v>
      </c>
      <c r="J100" s="74">
        <v>469.4</v>
      </c>
      <c r="K100" s="74">
        <v>2314.8000000000002</v>
      </c>
    </row>
    <row r="101" spans="1:17" ht="16.5" customHeight="1">
      <c r="A101" s="164" t="s">
        <v>55</v>
      </c>
      <c r="B101" s="76">
        <v>1895</v>
      </c>
      <c r="C101" s="76">
        <v>2488</v>
      </c>
      <c r="D101" s="76">
        <v>4807.8</v>
      </c>
      <c r="E101" s="53">
        <v>0</v>
      </c>
      <c r="F101" s="1201">
        <v>2961.9</v>
      </c>
      <c r="G101" s="76">
        <v>6060.4</v>
      </c>
      <c r="H101" s="76">
        <v>9183.7000000000007</v>
      </c>
      <c r="I101" s="74">
        <v>3952.2</v>
      </c>
      <c r="J101" s="74">
        <v>631.79999999999995</v>
      </c>
      <c r="K101" s="74">
        <v>2330.1</v>
      </c>
    </row>
    <row r="102" spans="1:17" ht="16.5" customHeight="1">
      <c r="A102" s="164" t="s">
        <v>56</v>
      </c>
      <c r="B102" s="76">
        <v>2735.8</v>
      </c>
      <c r="C102" s="76">
        <v>4315.7</v>
      </c>
      <c r="D102" s="76">
        <v>4915</v>
      </c>
      <c r="E102" s="53">
        <v>0</v>
      </c>
      <c r="F102" s="1201">
        <v>3052.1</v>
      </c>
      <c r="G102" s="76">
        <v>6621.9</v>
      </c>
      <c r="H102" s="76">
        <v>10188.799999999999</v>
      </c>
      <c r="I102" s="74">
        <v>4485.8</v>
      </c>
      <c r="J102" s="74">
        <v>553.79999999999995</v>
      </c>
      <c r="K102" s="74">
        <v>2498.3000000000002</v>
      </c>
    </row>
    <row r="103" spans="1:17" ht="16.5" customHeight="1">
      <c r="A103" s="164" t="s">
        <v>57</v>
      </c>
      <c r="B103" s="76">
        <v>3232.2</v>
      </c>
      <c r="C103" s="76">
        <v>3365.6</v>
      </c>
      <c r="D103" s="76">
        <v>5399.6</v>
      </c>
      <c r="E103" s="53">
        <v>0</v>
      </c>
      <c r="F103" s="1201">
        <v>3083.4</v>
      </c>
      <c r="G103" s="76">
        <v>6351.5</v>
      </c>
      <c r="H103" s="76">
        <v>10224.6</v>
      </c>
      <c r="I103" s="74">
        <v>4000.7</v>
      </c>
      <c r="J103" s="74">
        <v>380</v>
      </c>
      <c r="K103" s="74">
        <v>2703.4</v>
      </c>
    </row>
    <row r="104" spans="1:17" s="536" customFormat="1">
      <c r="A104" s="164">
        <v>1980</v>
      </c>
      <c r="B104" s="76"/>
      <c r="C104" s="76"/>
      <c r="D104" s="76"/>
      <c r="E104" s="53"/>
      <c r="F104" s="1201"/>
      <c r="G104" s="76"/>
      <c r="H104" s="76"/>
      <c r="I104" s="74"/>
      <c r="J104" s="74"/>
      <c r="K104" s="74"/>
    </row>
    <row r="105" spans="1:17" s="199" customFormat="1" ht="30.75" customHeight="1">
      <c r="A105" s="164" t="s">
        <v>54</v>
      </c>
      <c r="B105" s="76">
        <v>3811.8</v>
      </c>
      <c r="C105" s="76">
        <v>3597.9</v>
      </c>
      <c r="D105" s="76">
        <v>5603.3</v>
      </c>
      <c r="E105" s="53">
        <v>0</v>
      </c>
      <c r="F105" s="77">
        <v>3626.2</v>
      </c>
      <c r="G105" s="76">
        <v>7333.1</v>
      </c>
      <c r="H105" s="76">
        <v>11587.7</v>
      </c>
      <c r="I105" s="74">
        <v>4907.7</v>
      </c>
      <c r="J105" s="74">
        <v>958.4</v>
      </c>
      <c r="K105" s="74">
        <v>2667.8</v>
      </c>
    </row>
    <row r="106" spans="1:17" s="90" customFormat="1" ht="17.100000000000001" customHeight="1">
      <c r="A106" s="164" t="s">
        <v>55</v>
      </c>
      <c r="B106" s="76">
        <v>4632</v>
      </c>
      <c r="C106" s="76">
        <v>2307</v>
      </c>
      <c r="D106" s="76">
        <v>6050.9</v>
      </c>
      <c r="E106" s="53">
        <v>0</v>
      </c>
      <c r="F106" s="77">
        <v>3268</v>
      </c>
      <c r="G106" s="76">
        <v>6775.2</v>
      </c>
      <c r="H106" s="76">
        <v>11411.3</v>
      </c>
      <c r="I106" s="74">
        <v>4319.5</v>
      </c>
      <c r="J106" s="74">
        <v>497.5</v>
      </c>
      <c r="K106" s="74">
        <v>2770.5</v>
      </c>
      <c r="L106" s="89"/>
      <c r="M106" s="89"/>
      <c r="N106" s="89"/>
      <c r="O106" s="89"/>
      <c r="P106" s="89"/>
      <c r="Q106" s="89"/>
    </row>
    <row r="107" spans="1:17" ht="17.25" customHeight="1">
      <c r="A107" s="164" t="s">
        <v>56</v>
      </c>
      <c r="B107" s="76">
        <v>5661.54</v>
      </c>
      <c r="C107" s="76">
        <v>1665</v>
      </c>
      <c r="D107" s="76">
        <v>6696.1</v>
      </c>
      <c r="E107" s="53">
        <v>0</v>
      </c>
      <c r="F107" s="77">
        <v>3551</v>
      </c>
      <c r="G107" s="76">
        <v>7734.4</v>
      </c>
      <c r="H107" s="76">
        <v>12543.4</v>
      </c>
      <c r="I107" s="74">
        <v>5077.7</v>
      </c>
      <c r="J107" s="74">
        <v>600.20000000000005</v>
      </c>
      <c r="K107" s="74">
        <v>2950.8</v>
      </c>
    </row>
    <row r="108" spans="1:17">
      <c r="A108" s="164" t="s">
        <v>57</v>
      </c>
      <c r="B108" s="76">
        <v>5622</v>
      </c>
      <c r="C108" s="76">
        <v>3567.8</v>
      </c>
      <c r="D108" s="76">
        <v>7457.8</v>
      </c>
      <c r="E108" s="53">
        <v>0</v>
      </c>
      <c r="F108" s="77">
        <v>4797.5</v>
      </c>
      <c r="G108" s="76">
        <v>9650.7000000000007</v>
      </c>
      <c r="H108" s="76">
        <v>15100</v>
      </c>
      <c r="I108" s="74">
        <v>6464.8</v>
      </c>
      <c r="J108" s="74">
        <v>1208</v>
      </c>
      <c r="K108" s="74">
        <v>3589.5</v>
      </c>
    </row>
    <row r="109" spans="1:17" ht="16.5" customHeight="1">
      <c r="A109" s="542">
        <v>1981</v>
      </c>
      <c r="B109" s="76"/>
      <c r="C109" s="76"/>
      <c r="D109" s="76"/>
      <c r="E109" s="53"/>
      <c r="F109" s="77"/>
      <c r="G109" s="76"/>
      <c r="H109" s="76"/>
      <c r="I109" s="74"/>
      <c r="J109" s="74"/>
      <c r="K109" s="74"/>
    </row>
    <row r="110" spans="1:17" ht="16.5" customHeight="1">
      <c r="A110" s="542" t="s">
        <v>54</v>
      </c>
      <c r="B110" s="76">
        <v>5800.3</v>
      </c>
      <c r="C110" s="76">
        <v>1885.6</v>
      </c>
      <c r="D110" s="76">
        <v>7937.7</v>
      </c>
      <c r="E110" s="53">
        <v>0</v>
      </c>
      <c r="F110" s="77">
        <v>2983.3</v>
      </c>
      <c r="G110" s="76">
        <v>7189.4</v>
      </c>
      <c r="H110" s="76">
        <v>12852.5</v>
      </c>
      <c r="I110" s="74">
        <v>5324.6</v>
      </c>
      <c r="J110" s="74">
        <v>711.3</v>
      </c>
      <c r="K110" s="74">
        <v>2272</v>
      </c>
    </row>
    <row r="111" spans="1:17" ht="16.5" customHeight="1">
      <c r="A111" s="542" t="s">
        <v>55</v>
      </c>
      <c r="B111" s="76">
        <v>5770.4</v>
      </c>
      <c r="C111" s="76">
        <v>1836</v>
      </c>
      <c r="D111" s="76">
        <v>8443.4</v>
      </c>
      <c r="E111" s="53">
        <v>0</v>
      </c>
      <c r="F111" s="77">
        <v>2864.8</v>
      </c>
      <c r="G111" s="76">
        <v>7419</v>
      </c>
      <c r="H111" s="76">
        <v>13180</v>
      </c>
      <c r="I111" s="74">
        <v>5537.6</v>
      </c>
      <c r="J111" s="74">
        <v>550.20000000000005</v>
      </c>
      <c r="K111" s="74">
        <v>2314.6</v>
      </c>
    </row>
    <row r="112" spans="1:17" ht="16.5" customHeight="1">
      <c r="A112" s="542" t="s">
        <v>56</v>
      </c>
      <c r="B112" s="76">
        <v>4358.7</v>
      </c>
      <c r="C112" s="76">
        <v>3760.6</v>
      </c>
      <c r="D112" s="76">
        <v>9188.7999999999993</v>
      </c>
      <c r="E112" s="53">
        <v>0</v>
      </c>
      <c r="F112" s="77">
        <v>2057</v>
      </c>
      <c r="G112" s="76">
        <v>6851.7</v>
      </c>
      <c r="H112" s="76">
        <v>13130.2</v>
      </c>
      <c r="I112" s="74">
        <v>5905.3</v>
      </c>
      <c r="J112" s="74">
        <v>698.3</v>
      </c>
      <c r="K112" s="74">
        <v>1358.7</v>
      </c>
    </row>
    <row r="113" spans="1:11" ht="16.5" customHeight="1">
      <c r="A113" s="542" t="s">
        <v>57</v>
      </c>
      <c r="B113" s="76">
        <v>2585</v>
      </c>
      <c r="C113" s="76">
        <v>6532.9</v>
      </c>
      <c r="D113" s="76">
        <v>9670.5</v>
      </c>
      <c r="E113" s="53">
        <v>0</v>
      </c>
      <c r="F113" s="77">
        <v>5026.1000000000004</v>
      </c>
      <c r="G113" s="76">
        <v>9915.2999999999993</v>
      </c>
      <c r="H113" s="76">
        <v>16161.7</v>
      </c>
      <c r="I113" s="74">
        <v>6053.4</v>
      </c>
      <c r="J113" s="74">
        <v>678.4</v>
      </c>
      <c r="K113" s="74">
        <v>4347.7</v>
      </c>
    </row>
    <row r="114" spans="1:11" ht="16.5" customHeight="1">
      <c r="A114" s="542">
        <v>1982</v>
      </c>
      <c r="B114" s="76"/>
      <c r="C114" s="76"/>
      <c r="D114" s="76"/>
      <c r="E114" s="53"/>
      <c r="F114" s="77"/>
      <c r="G114" s="76"/>
      <c r="H114" s="76"/>
      <c r="I114" s="74"/>
      <c r="J114" s="74"/>
      <c r="K114" s="74"/>
    </row>
    <row r="115" spans="1:11" ht="16.5" customHeight="1">
      <c r="A115" s="542" t="s">
        <v>54</v>
      </c>
      <c r="B115" s="76">
        <v>1061.08</v>
      </c>
      <c r="C115" s="76">
        <v>6182.3</v>
      </c>
      <c r="D115" s="76">
        <v>10418.5</v>
      </c>
      <c r="E115" s="53">
        <v>0</v>
      </c>
      <c r="F115" s="77">
        <v>4657.7</v>
      </c>
      <c r="G115" s="76">
        <v>9060.4</v>
      </c>
      <c r="H115" s="76">
        <v>15992.5</v>
      </c>
      <c r="I115" s="74">
        <v>5332.8</v>
      </c>
      <c r="J115" s="74">
        <v>479.9</v>
      </c>
      <c r="K115" s="74">
        <v>4177.8</v>
      </c>
    </row>
    <row r="116" spans="1:11" ht="16.5" customHeight="1">
      <c r="A116" s="542" t="s">
        <v>55</v>
      </c>
      <c r="B116" s="76">
        <v>702.2</v>
      </c>
      <c r="C116" s="76">
        <v>6847.4</v>
      </c>
      <c r="D116" s="76">
        <v>10944.5</v>
      </c>
      <c r="E116" s="53">
        <v>0</v>
      </c>
      <c r="F116" s="77">
        <v>4879.2</v>
      </c>
      <c r="G116" s="76">
        <v>9180.9</v>
      </c>
      <c r="H116" s="76">
        <v>16493.400000000001</v>
      </c>
      <c r="I116" s="74">
        <v>5437</v>
      </c>
      <c r="J116" s="74">
        <v>709.2</v>
      </c>
      <c r="K116" s="74">
        <v>4170</v>
      </c>
    </row>
    <row r="117" spans="1:11" ht="16.5" customHeight="1">
      <c r="A117" s="542" t="s">
        <v>56</v>
      </c>
      <c r="B117" s="76">
        <v>708.8</v>
      </c>
      <c r="C117" s="76">
        <v>6223.8</v>
      </c>
      <c r="D117" s="76">
        <v>11161.7</v>
      </c>
      <c r="E117" s="53">
        <v>0</v>
      </c>
      <c r="F117" s="77">
        <v>5222.5</v>
      </c>
      <c r="G117" s="76">
        <v>9416.7000000000007</v>
      </c>
      <c r="H117" s="76">
        <v>17044.599999999999</v>
      </c>
      <c r="I117" s="74">
        <v>5577.5</v>
      </c>
      <c r="J117" s="74">
        <v>965.9</v>
      </c>
      <c r="K117" s="74">
        <v>4256.6000000000004</v>
      </c>
    </row>
    <row r="118" spans="1:11" ht="16.5" customHeight="1">
      <c r="A118" s="542" t="s">
        <v>57</v>
      </c>
      <c r="B118" s="76">
        <v>866.5</v>
      </c>
      <c r="C118" s="76">
        <v>10660.6</v>
      </c>
      <c r="D118" s="76">
        <v>11611.4</v>
      </c>
      <c r="E118" s="53">
        <v>0</v>
      </c>
      <c r="F118" s="77">
        <v>5784.5</v>
      </c>
      <c r="G118" s="76">
        <v>10291.799999999999</v>
      </c>
      <c r="H118" s="76">
        <v>18093.599999999999</v>
      </c>
      <c r="I118" s="74">
        <v>6069.3</v>
      </c>
      <c r="J118" s="74">
        <v>1055.5999999999999</v>
      </c>
      <c r="K118" s="74">
        <v>4728.8999999999996</v>
      </c>
    </row>
    <row r="119" spans="1:11" ht="16.5" customHeight="1">
      <c r="A119" s="542">
        <v>1983</v>
      </c>
      <c r="B119" s="76"/>
      <c r="C119" s="76"/>
      <c r="D119" s="76"/>
      <c r="E119" s="53"/>
      <c r="F119" s="77"/>
      <c r="G119" s="76"/>
      <c r="H119" s="76"/>
      <c r="I119" s="74"/>
      <c r="J119" s="74"/>
      <c r="K119" s="74"/>
    </row>
    <row r="120" spans="1:11" ht="16.5" customHeight="1">
      <c r="A120" s="542" t="s">
        <v>54</v>
      </c>
      <c r="B120" s="76">
        <v>666.7</v>
      </c>
      <c r="C120" s="76">
        <v>8645</v>
      </c>
      <c r="D120" s="76">
        <v>11610.2</v>
      </c>
      <c r="E120" s="53">
        <v>0</v>
      </c>
      <c r="F120" s="77">
        <v>5847.2</v>
      </c>
      <c r="G120" s="76">
        <v>9568.5</v>
      </c>
      <c r="H120" s="76">
        <v>17345.8</v>
      </c>
      <c r="I120" s="74">
        <v>5364.1</v>
      </c>
      <c r="J120" s="74">
        <v>1268.2</v>
      </c>
      <c r="K120" s="74">
        <v>4579</v>
      </c>
    </row>
    <row r="121" spans="1:11" ht="16.5" customHeight="1">
      <c r="A121" s="542" t="s">
        <v>55</v>
      </c>
      <c r="B121" s="76">
        <v>518.4</v>
      </c>
      <c r="C121" s="76">
        <v>11263.2</v>
      </c>
      <c r="D121" s="76">
        <v>11686.7</v>
      </c>
      <c r="E121" s="53">
        <v>0</v>
      </c>
      <c r="F121" s="77">
        <v>5307.1</v>
      </c>
      <c r="G121" s="76">
        <v>10182.799999999999</v>
      </c>
      <c r="H121" s="76">
        <v>18505.5</v>
      </c>
      <c r="I121" s="74">
        <v>5957.5</v>
      </c>
      <c r="J121" s="74">
        <v>666.4</v>
      </c>
      <c r="K121" s="74">
        <v>4640.7</v>
      </c>
    </row>
    <row r="122" spans="1:11" ht="16.5" customHeight="1">
      <c r="A122" s="542" t="s">
        <v>56</v>
      </c>
      <c r="B122" s="76">
        <v>556.29999999999995</v>
      </c>
      <c r="C122" s="76">
        <v>13584.4</v>
      </c>
      <c r="D122" s="76">
        <v>11744.3</v>
      </c>
      <c r="E122" s="53">
        <v>0</v>
      </c>
      <c r="F122" s="77">
        <v>5406</v>
      </c>
      <c r="G122" s="76">
        <v>11359.4</v>
      </c>
      <c r="H122" s="76">
        <v>20225.5</v>
      </c>
      <c r="I122" s="74">
        <v>6848.2</v>
      </c>
      <c r="J122" s="74">
        <v>493.2</v>
      </c>
      <c r="K122" s="74">
        <v>4912.8</v>
      </c>
    </row>
    <row r="123" spans="1:11" ht="16.5" customHeight="1">
      <c r="A123" s="542" t="s">
        <v>57</v>
      </c>
      <c r="B123" s="76">
        <v>501.4</v>
      </c>
      <c r="C123" s="76">
        <v>16450.099999999999</v>
      </c>
      <c r="D123" s="76">
        <v>12237.8</v>
      </c>
      <c r="E123" s="53">
        <v>0</v>
      </c>
      <c r="F123" s="77">
        <v>6109.5</v>
      </c>
      <c r="G123" s="76">
        <v>11517.8</v>
      </c>
      <c r="H123" s="76">
        <v>20879.099999999999</v>
      </c>
      <c r="I123" s="74">
        <v>6675</v>
      </c>
      <c r="J123" s="74">
        <v>810.2</v>
      </c>
      <c r="K123" s="74">
        <v>5299.3</v>
      </c>
    </row>
    <row r="124" spans="1:11" ht="16.5" customHeight="1">
      <c r="A124" s="542">
        <v>1984</v>
      </c>
      <c r="B124" s="78"/>
      <c r="C124" s="78"/>
      <c r="D124" s="78"/>
      <c r="E124" s="68"/>
      <c r="F124" s="79"/>
      <c r="G124" s="78"/>
      <c r="H124" s="78"/>
      <c r="I124" s="80"/>
      <c r="J124" s="80"/>
      <c r="K124" s="80"/>
    </row>
    <row r="125" spans="1:11" ht="16.5" customHeight="1">
      <c r="A125" s="542" t="s">
        <v>54</v>
      </c>
      <c r="B125" s="76">
        <v>626.4</v>
      </c>
      <c r="C125" s="76">
        <v>15991.5</v>
      </c>
      <c r="D125" s="76">
        <v>12423</v>
      </c>
      <c r="E125" s="53">
        <v>0</v>
      </c>
      <c r="F125" s="77">
        <v>6261.9</v>
      </c>
      <c r="G125" s="76">
        <v>11356.6</v>
      </c>
      <c r="H125" s="76">
        <v>21117.8</v>
      </c>
      <c r="I125" s="74">
        <v>6500.5</v>
      </c>
      <c r="J125" s="74">
        <v>1014.6</v>
      </c>
      <c r="K125" s="74">
        <v>5247.3</v>
      </c>
    </row>
    <row r="126" spans="1:11" ht="16.5" customHeight="1">
      <c r="A126" s="542" t="s">
        <v>55</v>
      </c>
      <c r="B126" s="76">
        <v>905.7</v>
      </c>
      <c r="C126" s="76">
        <v>16524</v>
      </c>
      <c r="D126" s="76">
        <v>12520.7</v>
      </c>
      <c r="E126" s="53">
        <v>0</v>
      </c>
      <c r="F126" s="77">
        <v>4818.6000000000004</v>
      </c>
      <c r="G126" s="76">
        <v>11061.2</v>
      </c>
      <c r="H126" s="76">
        <v>21406.799999999999</v>
      </c>
      <c r="I126" s="74">
        <v>7465.1</v>
      </c>
      <c r="J126" s="74">
        <v>823.3</v>
      </c>
      <c r="K126" s="74">
        <v>3995.3</v>
      </c>
    </row>
    <row r="127" spans="1:11" ht="16.5" customHeight="1">
      <c r="A127" s="542" t="s">
        <v>56</v>
      </c>
      <c r="B127" s="76">
        <v>772.9</v>
      </c>
      <c r="C127" s="76">
        <v>16497.2</v>
      </c>
      <c r="D127" s="76">
        <v>12410.4</v>
      </c>
      <c r="E127" s="53">
        <v>0</v>
      </c>
      <c r="F127" s="77">
        <v>5927.1</v>
      </c>
      <c r="G127" s="76">
        <v>11823.3</v>
      </c>
      <c r="H127" s="76">
        <v>22171.8</v>
      </c>
      <c r="I127" s="74">
        <v>7177.3</v>
      </c>
      <c r="J127" s="74">
        <v>858.9</v>
      </c>
      <c r="K127" s="74">
        <v>5068.2</v>
      </c>
    </row>
    <row r="128" spans="1:11" ht="16.5" customHeight="1">
      <c r="A128" s="542" t="s">
        <v>57</v>
      </c>
      <c r="B128" s="76">
        <v>1110.7</v>
      </c>
      <c r="C128" s="76">
        <v>19125.3</v>
      </c>
      <c r="D128" s="76">
        <v>12895.3</v>
      </c>
      <c r="E128" s="53">
        <v>0</v>
      </c>
      <c r="F128" s="77">
        <v>5915.6</v>
      </c>
      <c r="G128" s="76">
        <v>12497.1</v>
      </c>
      <c r="H128" s="76">
        <v>23370</v>
      </c>
      <c r="I128" s="74">
        <v>7613.6</v>
      </c>
      <c r="J128" s="74">
        <v>568.4</v>
      </c>
      <c r="K128" s="74">
        <v>5347.2</v>
      </c>
    </row>
    <row r="129" spans="1:11" ht="16.5" customHeight="1">
      <c r="A129" s="542">
        <v>1985</v>
      </c>
      <c r="B129" s="76"/>
      <c r="C129" s="76"/>
      <c r="D129" s="76"/>
      <c r="E129" s="53"/>
      <c r="F129" s="77"/>
      <c r="G129" s="76"/>
      <c r="H129" s="76"/>
      <c r="I129" s="74"/>
      <c r="J129" s="74"/>
      <c r="K129" s="74"/>
    </row>
    <row r="130" spans="1:11" ht="16.5" customHeight="1">
      <c r="A130" s="542" t="s">
        <v>54</v>
      </c>
      <c r="B130" s="76">
        <v>1132.2</v>
      </c>
      <c r="C130" s="76">
        <v>16628.5</v>
      </c>
      <c r="D130" s="76">
        <v>12987.8</v>
      </c>
      <c r="E130" s="53">
        <v>0</v>
      </c>
      <c r="F130" s="77">
        <v>5729.1</v>
      </c>
      <c r="G130" s="76">
        <v>11919.9</v>
      </c>
      <c r="H130" s="76">
        <v>23045.9</v>
      </c>
      <c r="I130" s="74">
        <v>7408.1</v>
      </c>
      <c r="J130" s="74">
        <v>858.5</v>
      </c>
      <c r="K130" s="74">
        <v>4870.6000000000004</v>
      </c>
    </row>
    <row r="131" spans="1:11" ht="16.5" customHeight="1">
      <c r="A131" s="542" t="s">
        <v>55</v>
      </c>
      <c r="B131" s="81">
        <v>1043.0999999999999</v>
      </c>
      <c r="C131" s="81">
        <v>17553.400000000001</v>
      </c>
      <c r="D131" s="81">
        <v>13134</v>
      </c>
      <c r="E131" s="53">
        <v>0</v>
      </c>
      <c r="F131" s="53">
        <v>5624</v>
      </c>
      <c r="G131" s="81">
        <v>12360.9</v>
      </c>
      <c r="H131" s="81">
        <v>23916.1</v>
      </c>
      <c r="I131" s="74">
        <v>8000.8</v>
      </c>
      <c r="J131" s="74">
        <v>869.4</v>
      </c>
      <c r="K131" s="74">
        <v>4754.6000000000004</v>
      </c>
    </row>
    <row r="132" spans="1:11" ht="16.5" customHeight="1">
      <c r="A132" s="542" t="s">
        <v>56</v>
      </c>
      <c r="B132" s="81">
        <v>573.20000000000005</v>
      </c>
      <c r="C132" s="81">
        <v>20641.599999999999</v>
      </c>
      <c r="D132" s="81">
        <v>13437.8</v>
      </c>
      <c r="E132" s="53">
        <v>0</v>
      </c>
      <c r="F132" s="53">
        <v>5661.1</v>
      </c>
      <c r="G132" s="81">
        <v>13587.1</v>
      </c>
      <c r="H132" s="81">
        <v>25641</v>
      </c>
      <c r="I132" s="74">
        <v>9122.9</v>
      </c>
      <c r="J132" s="74">
        <v>808.8</v>
      </c>
      <c r="K132" s="74">
        <v>4852.3</v>
      </c>
    </row>
    <row r="133" spans="1:11" ht="16.5" customHeight="1">
      <c r="A133" s="542" t="s">
        <v>57</v>
      </c>
      <c r="B133" s="81">
        <v>1418.4</v>
      </c>
      <c r="C133" s="81">
        <v>20323.599999999999</v>
      </c>
      <c r="D133" s="81">
        <v>14139</v>
      </c>
      <c r="E133" s="53">
        <v>0</v>
      </c>
      <c r="F133" s="53">
        <v>5715.1</v>
      </c>
      <c r="G133" s="81">
        <v>13878</v>
      </c>
      <c r="H133" s="81">
        <v>26277.599999999999</v>
      </c>
      <c r="I133" s="74">
        <v>8968.1</v>
      </c>
      <c r="J133" s="74">
        <v>340.1</v>
      </c>
      <c r="K133" s="74">
        <v>5375</v>
      </c>
    </row>
    <row r="134" spans="1:11" ht="16.5" customHeight="1">
      <c r="A134" s="542">
        <v>1986</v>
      </c>
      <c r="B134" s="81"/>
      <c r="C134" s="81"/>
      <c r="D134" s="81"/>
      <c r="E134" s="53"/>
      <c r="F134" s="53"/>
      <c r="G134" s="81"/>
      <c r="H134" s="81"/>
      <c r="I134" s="74"/>
      <c r="J134" s="74"/>
      <c r="K134" s="74"/>
    </row>
    <row r="135" spans="1:11" ht="16.5" customHeight="1">
      <c r="A135" s="542" t="s">
        <v>54</v>
      </c>
      <c r="B135" s="81">
        <v>1170.3</v>
      </c>
      <c r="C135" s="81">
        <v>16972.2</v>
      </c>
      <c r="D135" s="81">
        <v>14748.5</v>
      </c>
      <c r="E135" s="53">
        <v>0</v>
      </c>
      <c r="F135" s="53">
        <v>5859.2</v>
      </c>
      <c r="G135" s="81">
        <v>13595</v>
      </c>
      <c r="H135" s="81">
        <v>26591</v>
      </c>
      <c r="I135" s="74">
        <v>8667.7000000000007</v>
      </c>
      <c r="J135" s="74">
        <v>598.70000000000005</v>
      </c>
      <c r="K135" s="74">
        <v>5260.5</v>
      </c>
    </row>
    <row r="136" spans="1:11" ht="16.5" customHeight="1">
      <c r="A136" s="542" t="s">
        <v>55</v>
      </c>
      <c r="B136" s="81">
        <v>1132.4000000000001</v>
      </c>
      <c r="C136" s="81">
        <v>17750</v>
      </c>
      <c r="D136" s="81">
        <v>15320.9</v>
      </c>
      <c r="E136" s="53">
        <v>0</v>
      </c>
      <c r="F136" s="53">
        <v>5824.6</v>
      </c>
      <c r="G136" s="81">
        <v>12806.4</v>
      </c>
      <c r="H136" s="81">
        <v>26110</v>
      </c>
      <c r="I136" s="74">
        <v>8069</v>
      </c>
      <c r="J136" s="74">
        <v>635.9</v>
      </c>
      <c r="K136" s="74">
        <v>5188.7</v>
      </c>
    </row>
    <row r="137" spans="1:11" ht="16.5" customHeight="1">
      <c r="A137" s="542" t="s">
        <v>56</v>
      </c>
      <c r="B137" s="81">
        <v>1960.1</v>
      </c>
      <c r="C137" s="81">
        <v>17516.599999999999</v>
      </c>
      <c r="D137" s="81">
        <v>16880.099999999999</v>
      </c>
      <c r="E137" s="53">
        <v>0</v>
      </c>
      <c r="F137" s="53">
        <v>5970.8</v>
      </c>
      <c r="G137" s="81">
        <v>14684.3</v>
      </c>
      <c r="H137" s="81">
        <v>29509.200000000001</v>
      </c>
      <c r="I137" s="74">
        <v>9804.2000000000007</v>
      </c>
      <c r="J137" s="74">
        <v>641.4</v>
      </c>
      <c r="K137" s="74">
        <v>5329.4</v>
      </c>
    </row>
    <row r="138" spans="1:11" ht="16.5" customHeight="1">
      <c r="A138" s="542" t="s">
        <v>57</v>
      </c>
      <c r="B138" s="423">
        <v>5367.8</v>
      </c>
      <c r="C138" s="423">
        <v>19550.599999999999</v>
      </c>
      <c r="D138" s="423">
        <v>18299.900000000001</v>
      </c>
      <c r="E138" s="588">
        <v>0</v>
      </c>
      <c r="F138" s="588">
        <v>6666.4</v>
      </c>
      <c r="G138" s="423">
        <v>13560.4</v>
      </c>
      <c r="H138" s="423">
        <v>27389.8</v>
      </c>
      <c r="I138" s="74">
        <v>8382.5</v>
      </c>
      <c r="J138" s="74">
        <v>970.1</v>
      </c>
      <c r="K138" s="74">
        <v>5696.3</v>
      </c>
    </row>
    <row r="139" spans="1:11" ht="16.5" customHeight="1">
      <c r="A139" s="542">
        <v>1987</v>
      </c>
      <c r="B139" s="423"/>
      <c r="C139" s="423"/>
      <c r="D139" s="423"/>
      <c r="E139" s="588"/>
      <c r="F139" s="588"/>
      <c r="G139" s="423"/>
      <c r="H139" s="423"/>
      <c r="I139" s="74"/>
      <c r="J139" s="74"/>
      <c r="K139" s="74"/>
    </row>
    <row r="140" spans="1:11" ht="16.5" customHeight="1">
      <c r="A140" s="542" t="s">
        <v>54</v>
      </c>
      <c r="B140" s="423">
        <v>4699.1000000000004</v>
      </c>
      <c r="C140" s="423">
        <v>20098.900000000001</v>
      </c>
      <c r="D140" s="423">
        <v>18769.8</v>
      </c>
      <c r="E140" s="588">
        <v>0</v>
      </c>
      <c r="F140" s="588">
        <v>6078.3</v>
      </c>
      <c r="G140" s="423">
        <v>12477.2</v>
      </c>
      <c r="H140" s="423">
        <v>26552.2</v>
      </c>
      <c r="I140" s="74">
        <v>7596.9</v>
      </c>
      <c r="J140" s="74">
        <v>771</v>
      </c>
      <c r="K140" s="74">
        <v>5307.3</v>
      </c>
    </row>
    <row r="141" spans="1:11" ht="16.5" customHeight="1">
      <c r="A141" s="542" t="s">
        <v>55</v>
      </c>
      <c r="B141" s="81">
        <v>1341.6</v>
      </c>
      <c r="C141" s="81">
        <v>19039.599999999999</v>
      </c>
      <c r="D141" s="81">
        <v>19513.3</v>
      </c>
      <c r="E141" s="53">
        <v>0</v>
      </c>
      <c r="F141" s="53">
        <v>5995.6</v>
      </c>
      <c r="G141" s="81">
        <v>12190.9</v>
      </c>
      <c r="H141" s="81">
        <v>27463.3</v>
      </c>
      <c r="I141" s="74">
        <v>7357.3</v>
      </c>
      <c r="J141" s="74">
        <v>698.2</v>
      </c>
      <c r="K141" s="74">
        <v>5297.4</v>
      </c>
    </row>
    <row r="142" spans="1:11" ht="16.5" customHeight="1">
      <c r="A142" s="542" t="s">
        <v>56</v>
      </c>
      <c r="B142" s="81">
        <v>3337.4</v>
      </c>
      <c r="C142" s="81">
        <v>18917</v>
      </c>
      <c r="D142" s="81">
        <v>20355</v>
      </c>
      <c r="E142" s="53">
        <v>0</v>
      </c>
      <c r="F142" s="53">
        <v>6659.6</v>
      </c>
      <c r="G142" s="81">
        <v>12699.1</v>
      </c>
      <c r="H142" s="81">
        <v>29101.599999999999</v>
      </c>
      <c r="I142" s="74">
        <v>7507.8</v>
      </c>
      <c r="J142" s="74">
        <v>1025.0999999999999</v>
      </c>
      <c r="K142" s="74">
        <v>5634.5</v>
      </c>
    </row>
    <row r="143" spans="1:11" ht="16.5" customHeight="1">
      <c r="A143" s="542" t="s">
        <v>57</v>
      </c>
      <c r="B143" s="81">
        <v>3700.5</v>
      </c>
      <c r="C143" s="81">
        <v>22247.5</v>
      </c>
      <c r="D143" s="81">
        <v>21892.5</v>
      </c>
      <c r="E143" s="53">
        <v>0</v>
      </c>
      <c r="F143" s="53">
        <v>8491.7999999999993</v>
      </c>
      <c r="G143" s="81">
        <v>15195.7</v>
      </c>
      <c r="H143" s="81">
        <v>33667.4</v>
      </c>
      <c r="I143" s="74">
        <v>8897.1</v>
      </c>
      <c r="J143" s="74">
        <v>1636.9</v>
      </c>
      <c r="K143" s="74">
        <v>6854.9</v>
      </c>
    </row>
    <row r="144" spans="1:11" ht="16.5" customHeight="1">
      <c r="A144" s="542">
        <v>1988</v>
      </c>
      <c r="B144" s="81"/>
      <c r="C144" s="81"/>
      <c r="D144" s="81"/>
      <c r="E144" s="53"/>
      <c r="F144" s="53"/>
      <c r="G144" s="81"/>
      <c r="H144" s="81"/>
      <c r="I144" s="74"/>
      <c r="J144" s="74"/>
      <c r="K144" s="74"/>
    </row>
    <row r="145" spans="1:12" ht="16.5" customHeight="1">
      <c r="A145" s="542" t="s">
        <v>54</v>
      </c>
      <c r="B145" s="81">
        <v>2734.3</v>
      </c>
      <c r="C145" s="81">
        <v>22410.2</v>
      </c>
      <c r="D145" s="81">
        <v>23000.3</v>
      </c>
      <c r="E145" s="53">
        <v>0</v>
      </c>
      <c r="F145" s="53">
        <v>8111.3</v>
      </c>
      <c r="G145" s="81">
        <v>16450</v>
      </c>
      <c r="H145" s="81">
        <v>36737.699999999997</v>
      </c>
      <c r="I145" s="74">
        <v>9910.6</v>
      </c>
      <c r="J145" s="74">
        <v>1082</v>
      </c>
      <c r="K145" s="74">
        <v>7029.3</v>
      </c>
    </row>
    <row r="146" spans="1:12" ht="16.5" customHeight="1">
      <c r="A146" s="542" t="s">
        <v>55</v>
      </c>
      <c r="B146" s="81">
        <v>4558.3</v>
      </c>
      <c r="C146" s="81">
        <v>19832.599999999999</v>
      </c>
      <c r="D146" s="81">
        <v>23435</v>
      </c>
      <c r="E146" s="53">
        <v>0</v>
      </c>
      <c r="F146" s="53">
        <v>8550.5</v>
      </c>
      <c r="G146" s="81">
        <v>17492.5</v>
      </c>
      <c r="H146" s="81">
        <v>39241</v>
      </c>
      <c r="I146" s="74">
        <v>10569.3</v>
      </c>
      <c r="J146" s="74">
        <v>1071.2</v>
      </c>
      <c r="K146" s="74">
        <v>7479.3</v>
      </c>
    </row>
    <row r="147" spans="1:12" ht="16.5" customHeight="1">
      <c r="A147" s="542" t="s">
        <v>56</v>
      </c>
      <c r="B147" s="81">
        <v>4549.5</v>
      </c>
      <c r="C147" s="81">
        <v>20114.099999999999</v>
      </c>
      <c r="D147" s="81">
        <v>25369.8</v>
      </c>
      <c r="E147" s="53">
        <v>0</v>
      </c>
      <c r="F147" s="53">
        <v>9080.9</v>
      </c>
      <c r="G147" s="81">
        <v>17908.400000000001</v>
      </c>
      <c r="H147" s="81">
        <v>40228.1</v>
      </c>
      <c r="I147" s="74">
        <v>10285.5</v>
      </c>
      <c r="J147" s="74">
        <v>917.9</v>
      </c>
      <c r="K147" s="74">
        <v>8163</v>
      </c>
    </row>
    <row r="148" spans="1:12" ht="16.5" customHeight="1">
      <c r="A148" s="542" t="s">
        <v>57</v>
      </c>
      <c r="B148" s="81">
        <v>9492.4</v>
      </c>
      <c r="C148" s="81">
        <v>29340.6</v>
      </c>
      <c r="D148" s="81">
        <v>25472.5</v>
      </c>
      <c r="E148" s="53">
        <v>0</v>
      </c>
      <c r="F148" s="53">
        <v>11740.6</v>
      </c>
      <c r="G148" s="81">
        <v>22232.1</v>
      </c>
      <c r="H148" s="81">
        <v>45446.9</v>
      </c>
      <c r="I148" s="74">
        <v>12818.5</v>
      </c>
      <c r="J148" s="74">
        <v>1530.1</v>
      </c>
      <c r="K148" s="74">
        <v>10210.5</v>
      </c>
    </row>
    <row r="149" spans="1:12" ht="16.5" customHeight="1">
      <c r="A149" s="542">
        <v>1989</v>
      </c>
      <c r="B149" s="81"/>
      <c r="C149" s="81"/>
      <c r="D149" s="81"/>
      <c r="E149" s="53"/>
      <c r="F149" s="53"/>
      <c r="G149" s="81"/>
      <c r="H149" s="81"/>
      <c r="I149" s="74"/>
      <c r="J149" s="74"/>
      <c r="K149" s="74"/>
    </row>
    <row r="150" spans="1:12" ht="16.5" customHeight="1">
      <c r="A150" s="542" t="s">
        <v>54</v>
      </c>
      <c r="B150" s="81">
        <v>15032.5</v>
      </c>
      <c r="C150" s="81">
        <v>28246.400000000001</v>
      </c>
      <c r="D150" s="81">
        <v>27754.400000000001</v>
      </c>
      <c r="E150" s="53">
        <v>0</v>
      </c>
      <c r="F150" s="53">
        <v>12155</v>
      </c>
      <c r="G150" s="81">
        <v>23813.599999999999</v>
      </c>
      <c r="H150" s="81">
        <v>49399.3</v>
      </c>
      <c r="I150" s="74">
        <v>13784.1</v>
      </c>
      <c r="J150" s="74">
        <v>1323.4</v>
      </c>
      <c r="K150" s="74">
        <v>10831.6</v>
      </c>
    </row>
    <row r="151" spans="1:12" ht="16.5" customHeight="1">
      <c r="A151" s="542" t="s">
        <v>55</v>
      </c>
      <c r="B151" s="81">
        <v>15085.6</v>
      </c>
      <c r="C151" s="81">
        <v>20378.2</v>
      </c>
      <c r="D151" s="81">
        <v>28589</v>
      </c>
      <c r="E151" s="53">
        <v>0</v>
      </c>
      <c r="F151" s="53">
        <v>12712</v>
      </c>
      <c r="G151" s="81">
        <v>24537.9</v>
      </c>
      <c r="H151" s="81">
        <v>48124.800000000003</v>
      </c>
      <c r="I151" s="74">
        <v>14134</v>
      </c>
      <c r="J151" s="74">
        <v>1469.7</v>
      </c>
      <c r="K151" s="74">
        <v>11242.3</v>
      </c>
    </row>
    <row r="152" spans="1:12" ht="16.5" customHeight="1">
      <c r="A152" s="542" t="s">
        <v>56</v>
      </c>
      <c r="B152" s="81">
        <v>18900.7</v>
      </c>
      <c r="C152" s="81">
        <v>11422.2</v>
      </c>
      <c r="D152" s="81">
        <v>28980.3</v>
      </c>
      <c r="E152" s="53">
        <v>0</v>
      </c>
      <c r="F152" s="53">
        <v>12377.9</v>
      </c>
      <c r="G152" s="81">
        <v>23742.5</v>
      </c>
      <c r="H152" s="81">
        <v>44216</v>
      </c>
      <c r="I152" s="74">
        <v>12818.5</v>
      </c>
      <c r="J152" s="74">
        <v>737.7</v>
      </c>
      <c r="K152" s="74">
        <v>11640.2</v>
      </c>
    </row>
    <row r="153" spans="1:12" ht="16.5" customHeight="1">
      <c r="A153" s="542" t="s">
        <v>57</v>
      </c>
      <c r="B153" s="81">
        <v>22524.3</v>
      </c>
      <c r="C153" s="81">
        <v>7360.3</v>
      </c>
      <c r="D153" s="81">
        <v>29643.9</v>
      </c>
      <c r="E153" s="53">
        <v>0</v>
      </c>
      <c r="F153" s="53">
        <v>11840.4</v>
      </c>
      <c r="G153" s="81">
        <v>26268.799999999999</v>
      </c>
      <c r="H153" s="81">
        <v>47055</v>
      </c>
      <c r="I153" s="74">
        <v>16508.2</v>
      </c>
      <c r="J153" s="74">
        <v>1118</v>
      </c>
      <c r="K153" s="74">
        <v>10722.4</v>
      </c>
    </row>
    <row r="154" spans="1:12" ht="16.5" customHeight="1">
      <c r="A154" s="542">
        <v>1990</v>
      </c>
      <c r="B154" s="82"/>
      <c r="C154" s="82"/>
      <c r="D154" s="82"/>
      <c r="E154" s="68"/>
      <c r="F154" s="68"/>
      <c r="G154" s="82"/>
      <c r="H154" s="82"/>
      <c r="I154" s="80"/>
      <c r="J154" s="80"/>
      <c r="K154" s="80"/>
      <c r="L154" s="75"/>
    </row>
    <row r="155" spans="1:12" ht="16.5" customHeight="1">
      <c r="A155" s="542" t="s">
        <v>54</v>
      </c>
      <c r="B155" s="81">
        <v>29412.5</v>
      </c>
      <c r="C155" s="81">
        <v>13204.1</v>
      </c>
      <c r="D155" s="81">
        <v>31696.799999999999</v>
      </c>
      <c r="E155" s="53">
        <v>0</v>
      </c>
      <c r="F155" s="53">
        <v>12985</v>
      </c>
      <c r="G155" s="81">
        <v>27332.3</v>
      </c>
      <c r="H155" s="81">
        <v>50225.4</v>
      </c>
      <c r="I155" s="74">
        <v>17043.599999999999</v>
      </c>
      <c r="J155" s="74">
        <v>1168.3</v>
      </c>
      <c r="K155" s="74">
        <v>11816.7</v>
      </c>
    </row>
    <row r="156" spans="1:12" ht="16.5" customHeight="1">
      <c r="A156" s="542" t="s">
        <v>55</v>
      </c>
      <c r="B156" s="81">
        <v>32512.6</v>
      </c>
      <c r="C156" s="81">
        <v>2200.1999999999998</v>
      </c>
      <c r="D156" s="81">
        <v>31762.5</v>
      </c>
      <c r="E156" s="53">
        <v>0</v>
      </c>
      <c r="F156" s="53">
        <v>14233.9</v>
      </c>
      <c r="G156" s="81">
        <v>25624.3</v>
      </c>
      <c r="H156" s="81">
        <v>48950.5</v>
      </c>
      <c r="I156" s="74">
        <v>14215.2</v>
      </c>
      <c r="J156" s="74">
        <v>1665.9</v>
      </c>
      <c r="K156" s="74">
        <v>12568</v>
      </c>
    </row>
    <row r="157" spans="1:12" ht="16.5" customHeight="1">
      <c r="A157" s="542" t="s">
        <v>56</v>
      </c>
      <c r="B157" s="81">
        <v>35389.4</v>
      </c>
      <c r="C157" s="81">
        <v>2962.8</v>
      </c>
      <c r="D157" s="81">
        <v>35860.1</v>
      </c>
      <c r="E157" s="53">
        <v>0</v>
      </c>
      <c r="F157" s="53">
        <v>14666.1</v>
      </c>
      <c r="G157" s="81">
        <v>31217.9</v>
      </c>
      <c r="H157" s="81">
        <v>56912.9</v>
      </c>
      <c r="I157" s="74">
        <v>19358.599999999999</v>
      </c>
      <c r="J157" s="74">
        <v>1622.3</v>
      </c>
      <c r="K157" s="74">
        <v>13043.8</v>
      </c>
    </row>
    <row r="158" spans="1:12" ht="16.5" customHeight="1">
      <c r="A158" s="542" t="s">
        <v>57</v>
      </c>
      <c r="B158" s="81">
        <v>43909.9</v>
      </c>
      <c r="C158" s="81">
        <v>22772.7</v>
      </c>
      <c r="D158" s="81">
        <v>35436.6</v>
      </c>
      <c r="E158" s="53">
        <v>0</v>
      </c>
      <c r="F158" s="53">
        <v>18341</v>
      </c>
      <c r="G158" s="81">
        <v>39156.199999999997</v>
      </c>
      <c r="H158" s="81">
        <v>68662.5</v>
      </c>
      <c r="I158" s="74">
        <v>24205.1</v>
      </c>
      <c r="J158" s="74">
        <v>2128.5</v>
      </c>
      <c r="K158" s="74">
        <v>16212.5</v>
      </c>
    </row>
    <row r="159" spans="1:12" ht="16.5" customHeight="1">
      <c r="A159" s="542">
        <v>1991</v>
      </c>
      <c r="B159" s="81"/>
      <c r="C159" s="81"/>
      <c r="D159" s="81"/>
      <c r="E159" s="53"/>
      <c r="F159" s="53"/>
      <c r="G159" s="81"/>
      <c r="H159" s="81"/>
      <c r="I159" s="74"/>
      <c r="J159" s="74"/>
      <c r="K159" s="74"/>
      <c r="L159" s="75"/>
    </row>
    <row r="160" spans="1:12" ht="16.5" customHeight="1">
      <c r="A160" s="542" t="s">
        <v>54</v>
      </c>
      <c r="B160" s="81">
        <v>52512.7</v>
      </c>
      <c r="C160" s="81">
        <v>10501.3</v>
      </c>
      <c r="D160" s="81">
        <v>34206.699999999997</v>
      </c>
      <c r="E160" s="53">
        <v>0</v>
      </c>
      <c r="F160" s="53">
        <v>19463.599999999999</v>
      </c>
      <c r="G160" s="81">
        <v>40748.199999999997</v>
      </c>
      <c r="H160" s="81">
        <v>71028.600000000006</v>
      </c>
      <c r="I160" s="74">
        <v>25129.7</v>
      </c>
      <c r="J160" s="74">
        <v>2806.3</v>
      </c>
      <c r="K160" s="74">
        <v>16657.3</v>
      </c>
      <c r="L160" s="75"/>
    </row>
    <row r="161" spans="1:12" ht="16.5" customHeight="1">
      <c r="A161" s="542" t="s">
        <v>55</v>
      </c>
      <c r="B161" s="81">
        <v>53585.599999999999</v>
      </c>
      <c r="C161" s="81">
        <v>20988.6</v>
      </c>
      <c r="D161" s="81">
        <v>37693.4</v>
      </c>
      <c r="E161" s="53">
        <v>0</v>
      </c>
      <c r="F161" s="53">
        <v>18722.599999999999</v>
      </c>
      <c r="G161" s="81">
        <v>46479</v>
      </c>
      <c r="H161" s="81">
        <v>80137.5</v>
      </c>
      <c r="I161" s="74">
        <v>29824.7</v>
      </c>
      <c r="J161" s="74">
        <v>877.5</v>
      </c>
      <c r="K161" s="74">
        <v>17845.099999999999</v>
      </c>
      <c r="L161" s="75"/>
    </row>
    <row r="162" spans="1:12" ht="16.5" customHeight="1">
      <c r="A162" s="542" t="s">
        <v>56</v>
      </c>
      <c r="B162" s="81">
        <v>49911.5</v>
      </c>
      <c r="C162" s="81">
        <v>6318.6999999999935</v>
      </c>
      <c r="D162" s="81">
        <v>38750.400000000001</v>
      </c>
      <c r="E162" s="53">
        <v>0</v>
      </c>
      <c r="F162" s="53">
        <v>24945.8</v>
      </c>
      <c r="G162" s="81">
        <v>45893.4</v>
      </c>
      <c r="H162" s="81">
        <v>81204.100000000006</v>
      </c>
      <c r="I162" s="74">
        <v>27877.8</v>
      </c>
      <c r="J162" s="74">
        <v>5544.1</v>
      </c>
      <c r="K162" s="74">
        <v>19401.7</v>
      </c>
      <c r="L162" s="75"/>
    </row>
    <row r="163" spans="1:12" ht="16.5" customHeight="1">
      <c r="A163" s="542" t="s">
        <v>57</v>
      </c>
      <c r="B163" s="81">
        <v>56045.3</v>
      </c>
      <c r="C163" s="81">
        <v>39626</v>
      </c>
      <c r="D163" s="81">
        <v>42079</v>
      </c>
      <c r="E163" s="53">
        <v>0</v>
      </c>
      <c r="F163" s="53">
        <v>29871.7</v>
      </c>
      <c r="G163" s="81">
        <v>50059.5</v>
      </c>
      <c r="H163" s="81">
        <v>87487.6</v>
      </c>
      <c r="I163" s="74">
        <v>26951.1</v>
      </c>
      <c r="J163" s="74">
        <v>4540.5</v>
      </c>
      <c r="K163" s="74">
        <v>25331.200000000001</v>
      </c>
    </row>
    <row r="164" spans="1:12" ht="16.5" customHeight="1">
      <c r="A164" s="542">
        <v>1992</v>
      </c>
      <c r="B164" s="81"/>
      <c r="C164" s="81"/>
      <c r="D164" s="81"/>
      <c r="E164" s="53"/>
      <c r="F164" s="53"/>
      <c r="G164" s="81"/>
      <c r="H164" s="81"/>
      <c r="I164" s="74"/>
      <c r="J164" s="74"/>
      <c r="K164" s="74"/>
    </row>
    <row r="165" spans="1:12" ht="16.5" customHeight="1">
      <c r="A165" s="542" t="s">
        <v>54</v>
      </c>
      <c r="B165" s="81">
        <v>83970.5</v>
      </c>
      <c r="C165" s="81">
        <v>45412.4</v>
      </c>
      <c r="D165" s="81">
        <v>43772</v>
      </c>
      <c r="E165" s="53">
        <v>0</v>
      </c>
      <c r="F165" s="53">
        <v>27533.200000000001</v>
      </c>
      <c r="G165" s="81">
        <v>59860.6</v>
      </c>
      <c r="H165" s="81">
        <v>102685.8</v>
      </c>
      <c r="I165" s="74">
        <v>36718.400000000001</v>
      </c>
      <c r="J165" s="74">
        <v>2618.5</v>
      </c>
      <c r="K165" s="74">
        <v>24914.7</v>
      </c>
    </row>
    <row r="166" spans="1:12" ht="16.5" customHeight="1">
      <c r="A166" s="542" t="s">
        <v>55</v>
      </c>
      <c r="B166" s="81">
        <v>85271.4</v>
      </c>
      <c r="C166" s="81">
        <v>22302.400000000001</v>
      </c>
      <c r="D166" s="81">
        <v>55040.9</v>
      </c>
      <c r="E166" s="53">
        <v>0</v>
      </c>
      <c r="F166" s="53">
        <v>30731.200000000001</v>
      </c>
      <c r="G166" s="81">
        <v>70598.600000000006</v>
      </c>
      <c r="H166" s="81">
        <v>114891</v>
      </c>
      <c r="I166" s="74">
        <v>44936.1</v>
      </c>
      <c r="J166" s="74">
        <v>2996.2</v>
      </c>
      <c r="K166" s="74">
        <v>27735</v>
      </c>
    </row>
    <row r="167" spans="1:12" ht="16.5" customHeight="1">
      <c r="A167" s="542" t="s">
        <v>56</v>
      </c>
      <c r="B167" s="423">
        <v>81299</v>
      </c>
      <c r="C167" s="423">
        <v>31384.5</v>
      </c>
      <c r="D167" s="423">
        <v>48749.9</v>
      </c>
      <c r="E167" s="588">
        <v>0</v>
      </c>
      <c r="F167" s="588">
        <v>35903.4</v>
      </c>
      <c r="G167" s="423">
        <v>73527.100000000006</v>
      </c>
      <c r="H167" s="423">
        <v>121630.6</v>
      </c>
      <c r="I167" s="74">
        <v>44045.9</v>
      </c>
      <c r="J167" s="74">
        <v>4150.6000000000004</v>
      </c>
      <c r="K167" s="74">
        <v>31752.799999999999</v>
      </c>
    </row>
    <row r="168" spans="1:12" ht="16.5" customHeight="1">
      <c r="A168" s="542" t="s">
        <v>57</v>
      </c>
      <c r="B168" s="423">
        <v>35778.254452560002</v>
      </c>
      <c r="C168" s="423">
        <v>91112.177941029993</v>
      </c>
      <c r="D168" s="423">
        <v>76098.696559520002</v>
      </c>
      <c r="E168" s="423">
        <v>1512.7803247800002</v>
      </c>
      <c r="F168" s="588">
        <v>77326.023406890017</v>
      </c>
      <c r="G168" s="423">
        <v>75970.274625710008</v>
      </c>
      <c r="H168" s="423">
        <v>129085.47462571001</v>
      </c>
      <c r="I168" s="74">
        <v>39214.742456220003</v>
      </c>
      <c r="J168" s="74">
        <v>31649.748781180002</v>
      </c>
      <c r="K168" s="74">
        <v>39725.032169490005</v>
      </c>
    </row>
    <row r="169" spans="1:12" s="536" customFormat="1" ht="15.75">
      <c r="A169" s="542">
        <v>1993</v>
      </c>
      <c r="B169" s="423"/>
      <c r="C169" s="423"/>
      <c r="D169" s="423"/>
      <c r="E169" s="423"/>
      <c r="F169" s="588"/>
      <c r="G169" s="423"/>
      <c r="H169" s="423"/>
      <c r="I169" s="74"/>
      <c r="J169" s="74"/>
      <c r="K169" s="74"/>
    </row>
    <row r="170" spans="1:12" s="199" customFormat="1" ht="16.7" customHeight="1">
      <c r="A170" s="542" t="s">
        <v>54</v>
      </c>
      <c r="B170" s="81">
        <v>46418.27959749</v>
      </c>
      <c r="C170" s="81">
        <v>83980.267907850008</v>
      </c>
      <c r="D170" s="81">
        <v>94677.023400859995</v>
      </c>
      <c r="E170" s="81">
        <v>1662.2121694499999</v>
      </c>
      <c r="F170" s="53">
        <v>95228.637581489995</v>
      </c>
      <c r="G170" s="81">
        <v>82425.750631200004</v>
      </c>
      <c r="H170" s="81">
        <v>146571.85063120001</v>
      </c>
      <c r="I170" s="74">
        <v>43253.280773190003</v>
      </c>
      <c r="J170" s="74">
        <v>45096.686950290001</v>
      </c>
      <c r="K170" s="74">
        <v>42858.669858009998</v>
      </c>
    </row>
    <row r="171" spans="1:12" ht="15.75">
      <c r="A171" s="542" t="s">
        <v>55</v>
      </c>
      <c r="B171" s="81">
        <v>64137.994785390001</v>
      </c>
      <c r="C171" s="81">
        <v>71209.247841670003</v>
      </c>
      <c r="D171" s="81">
        <v>129214.93163895002</v>
      </c>
      <c r="E171" s="81">
        <v>1879.3349073900001</v>
      </c>
      <c r="F171" s="53">
        <v>103548.51050696001</v>
      </c>
      <c r="G171" s="81">
        <v>91429.180822010007</v>
      </c>
      <c r="H171" s="81">
        <v>159451.38082200999</v>
      </c>
      <c r="I171" s="74">
        <v>46812.723058719996</v>
      </c>
      <c r="J171" s="74">
        <v>46364.729684950005</v>
      </c>
      <c r="K171" s="74">
        <v>47850.757763289999</v>
      </c>
    </row>
    <row r="172" spans="1:12" ht="15.75">
      <c r="A172" s="542" t="s">
        <v>56</v>
      </c>
      <c r="B172" s="81">
        <v>61685.122250779998</v>
      </c>
      <c r="C172" s="81">
        <v>87338.196203759988</v>
      </c>
      <c r="D172" s="81">
        <v>149753.48905624001</v>
      </c>
      <c r="E172" s="81">
        <v>1832.3908827400001</v>
      </c>
      <c r="F172" s="53">
        <v>109837.93759405002</v>
      </c>
      <c r="G172" s="81">
        <v>100883.47502116</v>
      </c>
      <c r="H172" s="81">
        <v>176119.27502116002</v>
      </c>
      <c r="I172" s="74">
        <v>49232.961653030005</v>
      </c>
      <c r="J172" s="74">
        <v>46573.062572890012</v>
      </c>
      <c r="K172" s="74">
        <v>55361.213368130004</v>
      </c>
    </row>
    <row r="173" spans="1:12" ht="15.75">
      <c r="A173" s="542" t="s">
        <v>57</v>
      </c>
      <c r="B173" s="81">
        <v>63559.128210689996</v>
      </c>
      <c r="C173" s="81">
        <v>185167.90864615998</v>
      </c>
      <c r="D173" s="81">
        <v>91199.270347140002</v>
      </c>
      <c r="E173" s="81">
        <v>1543.54955526</v>
      </c>
      <c r="F173" s="53">
        <v>115542.45235736</v>
      </c>
      <c r="G173" s="81">
        <v>118753.40318589</v>
      </c>
      <c r="H173" s="81">
        <v>198479.20318588999</v>
      </c>
      <c r="I173" s="74">
        <v>60908.333545219997</v>
      </c>
      <c r="J173" s="74">
        <v>41986.749171470001</v>
      </c>
      <c r="K173" s="74">
        <v>62570.969640669995</v>
      </c>
    </row>
    <row r="174" spans="1:12" ht="15.75">
      <c r="A174" s="542">
        <v>1994</v>
      </c>
      <c r="B174" s="81"/>
      <c r="C174" s="81"/>
      <c r="D174" s="81"/>
      <c r="E174" s="81"/>
      <c r="F174" s="53"/>
      <c r="G174" s="81"/>
      <c r="H174" s="81"/>
      <c r="I174" s="74"/>
      <c r="J174" s="74"/>
      <c r="K174" s="74"/>
    </row>
    <row r="175" spans="1:12" ht="15.75">
      <c r="A175" s="542" t="s">
        <v>54</v>
      </c>
      <c r="B175" s="81">
        <v>55002.138001419997</v>
      </c>
      <c r="C175" s="81">
        <v>196487.72180619999</v>
      </c>
      <c r="D175" s="81">
        <v>132608.8234885</v>
      </c>
      <c r="E175" s="81">
        <v>1568.98888304</v>
      </c>
      <c r="F175" s="53">
        <v>154696.85332920999</v>
      </c>
      <c r="G175" s="81">
        <v>118585.49073351</v>
      </c>
      <c r="H175" s="81">
        <v>208201.79073350999</v>
      </c>
      <c r="I175" s="74">
        <v>63853.582595989996</v>
      </c>
      <c r="J175" s="74">
        <v>81704.662595699992</v>
      </c>
      <c r="K175" s="74">
        <v>57910.708137519992</v>
      </c>
    </row>
    <row r="176" spans="1:12" ht="15.75">
      <c r="A176" s="542" t="s">
        <v>55</v>
      </c>
      <c r="B176" s="81">
        <v>52324.039887070001</v>
      </c>
      <c r="C176" s="81">
        <v>200380.57354292</v>
      </c>
      <c r="D176" s="81">
        <v>138449.87465002999</v>
      </c>
      <c r="E176" s="81">
        <v>1946.2063010900001</v>
      </c>
      <c r="F176" s="53">
        <v>137113.29835597999</v>
      </c>
      <c r="G176" s="81">
        <v>131551.15548469999</v>
      </c>
      <c r="H176" s="81">
        <v>228264.75548469997</v>
      </c>
      <c r="I176" s="74">
        <v>75760.325398500005</v>
      </c>
      <c r="J176" s="74">
        <v>58758.242871280003</v>
      </c>
      <c r="K176" s="74">
        <v>59815.730086199997</v>
      </c>
    </row>
    <row r="177" spans="1:11" ht="15.75">
      <c r="A177" s="542" t="s">
        <v>56</v>
      </c>
      <c r="B177" s="81">
        <v>34978.211608490004</v>
      </c>
      <c r="C177" s="81">
        <v>201975.97931853001</v>
      </c>
      <c r="D177" s="81">
        <v>139164.39309828001</v>
      </c>
      <c r="E177" s="81">
        <v>2034.68538294</v>
      </c>
      <c r="F177" s="53">
        <v>139379.47751577001</v>
      </c>
      <c r="G177" s="81">
        <v>142776.94020087001</v>
      </c>
      <c r="H177" s="81">
        <v>242799.24020087</v>
      </c>
      <c r="I177" s="74">
        <v>74594.054764560002</v>
      </c>
      <c r="J177" s="74">
        <v>54761.337314899996</v>
      </c>
      <c r="K177" s="74">
        <v>72200.685436309999</v>
      </c>
    </row>
    <row r="178" spans="1:11" ht="15.75">
      <c r="A178" s="542" t="s">
        <v>57</v>
      </c>
      <c r="B178" s="81">
        <v>56220.278973220004</v>
      </c>
      <c r="C178" s="81">
        <v>288113.53555272997</v>
      </c>
      <c r="D178" s="81">
        <v>145103.88595709001</v>
      </c>
      <c r="E178" s="81">
        <v>2241.01221162</v>
      </c>
      <c r="F178" s="53">
        <v>151736.84462069999</v>
      </c>
      <c r="G178" s="81">
        <v>169391.48646650999</v>
      </c>
      <c r="H178" s="81">
        <v>266944.88646651001</v>
      </c>
      <c r="I178" s="74">
        <v>78790.487800799994</v>
      </c>
      <c r="J178" s="74">
        <v>42128.558154190003</v>
      </c>
      <c r="K178" s="74">
        <v>96166.498665710009</v>
      </c>
    </row>
    <row r="179" spans="1:11" ht="15.75">
      <c r="A179" s="542">
        <v>1995</v>
      </c>
      <c r="B179" s="81"/>
      <c r="C179" s="81"/>
      <c r="D179" s="81"/>
      <c r="E179" s="81"/>
      <c r="F179" s="53"/>
      <c r="G179" s="81"/>
      <c r="H179" s="81"/>
      <c r="I179" s="74"/>
      <c r="J179" s="74"/>
      <c r="K179" s="74"/>
    </row>
    <row r="180" spans="1:11" ht="15.75">
      <c r="A180" s="542" t="s">
        <v>54</v>
      </c>
      <c r="B180" s="81">
        <v>105297.76417024</v>
      </c>
      <c r="C180" s="81">
        <v>183781.43643315</v>
      </c>
      <c r="D180" s="81">
        <v>141103.66176731</v>
      </c>
      <c r="E180" s="81">
        <v>2317.8236644600001</v>
      </c>
      <c r="F180" s="53">
        <v>146907.60242660998</v>
      </c>
      <c r="G180" s="81">
        <v>158153.65801705001</v>
      </c>
      <c r="H180" s="81">
        <v>254523.05801705</v>
      </c>
      <c r="I180" s="74">
        <v>71789.225142119991</v>
      </c>
      <c r="J180" s="74">
        <v>49769.044409560011</v>
      </c>
      <c r="K180" s="74">
        <v>91116.532874929995</v>
      </c>
    </row>
    <row r="181" spans="1:11" ht="15.75">
      <c r="A181" s="542" t="s">
        <v>55</v>
      </c>
      <c r="B181" s="81">
        <v>121273.40783373</v>
      </c>
      <c r="C181" s="81">
        <v>175104.62533886003</v>
      </c>
      <c r="D181" s="81">
        <v>173073.61876917002</v>
      </c>
      <c r="E181" s="81">
        <v>2547.62579224</v>
      </c>
      <c r="F181" s="53">
        <v>167294.49881116999</v>
      </c>
      <c r="G181" s="81">
        <v>177099.20334618998</v>
      </c>
      <c r="H181" s="81">
        <v>290668.70334618998</v>
      </c>
      <c r="I181" s="74">
        <v>89649.817450560004</v>
      </c>
      <c r="J181" s="74">
        <v>59385.495464980006</v>
      </c>
      <c r="K181" s="74">
        <v>93622.685895629984</v>
      </c>
    </row>
    <row r="182" spans="1:11" ht="15.75">
      <c r="A182" s="542" t="s">
        <v>56</v>
      </c>
      <c r="B182" s="81">
        <v>110984.23736495001</v>
      </c>
      <c r="C182" s="81">
        <v>167317.32313931998</v>
      </c>
      <c r="D182" s="81">
        <v>187512.99581483001</v>
      </c>
      <c r="E182" s="81">
        <v>2372.3816515600001</v>
      </c>
      <c r="F182" s="53">
        <v>186994.23199135999</v>
      </c>
      <c r="G182" s="81">
        <v>180965.57197942003</v>
      </c>
      <c r="H182" s="81">
        <v>301913.37197942002</v>
      </c>
      <c r="I182" s="74">
        <v>91497.725776210005</v>
      </c>
      <c r="J182" s="74">
        <v>81329.16001194001</v>
      </c>
      <c r="K182" s="74">
        <v>95292.846203210007</v>
      </c>
    </row>
    <row r="183" spans="1:11" ht="15.75">
      <c r="A183" s="542" t="s">
        <v>57</v>
      </c>
      <c r="B183" s="81">
        <v>108663.01165378002</v>
      </c>
      <c r="C183" s="81">
        <v>263002.77373526996</v>
      </c>
      <c r="D183" s="81">
        <v>204945.09415881999</v>
      </c>
      <c r="E183" s="81">
        <v>2933.9487528699997</v>
      </c>
      <c r="F183" s="53">
        <v>182795.00113160003</v>
      </c>
      <c r="G183" s="81">
        <v>201414.46635389002</v>
      </c>
      <c r="H183" s="81">
        <v>318763.46635389002</v>
      </c>
      <c r="I183" s="74">
        <v>94571.022592529989</v>
      </c>
      <c r="J183" s="74">
        <v>53752.534777710003</v>
      </c>
      <c r="K183" s="74">
        <v>113940.84376136001</v>
      </c>
    </row>
    <row r="184" spans="1:11" ht="15.75">
      <c r="A184" s="542">
        <v>1996</v>
      </c>
      <c r="B184" s="82"/>
      <c r="C184" s="82"/>
      <c r="D184" s="82"/>
      <c r="E184" s="68"/>
      <c r="F184" s="68"/>
      <c r="G184" s="82"/>
      <c r="H184" s="82"/>
      <c r="I184" s="80"/>
      <c r="J184" s="80"/>
      <c r="K184" s="80"/>
    </row>
    <row r="185" spans="1:11" ht="15.75">
      <c r="A185" s="542" t="s">
        <v>54</v>
      </c>
      <c r="B185" s="81">
        <v>119129.05452384999</v>
      </c>
      <c r="C185" s="81">
        <v>180252.06006774999</v>
      </c>
      <c r="D185" s="81">
        <v>212316.40258613002</v>
      </c>
      <c r="E185" s="81">
        <v>2114.2531385699999</v>
      </c>
      <c r="F185" s="53">
        <v>178128.16124226002</v>
      </c>
      <c r="G185" s="81">
        <v>203313.95975427004</v>
      </c>
      <c r="H185" s="81">
        <v>328714.65975427005</v>
      </c>
      <c r="I185" s="74">
        <v>102208.15710823001</v>
      </c>
      <c r="J185" s="74">
        <v>59086.901487989999</v>
      </c>
      <c r="K185" s="74">
        <v>106943.50264604001</v>
      </c>
    </row>
    <row r="186" spans="1:11" ht="15.75">
      <c r="A186" s="542" t="s">
        <v>55</v>
      </c>
      <c r="B186" s="81">
        <v>122222.28208609001</v>
      </c>
      <c r="C186" s="81">
        <v>216415.04459630998</v>
      </c>
      <c r="D186" s="81">
        <v>228864.66416145</v>
      </c>
      <c r="E186" s="81">
        <v>4649.2112308999995</v>
      </c>
      <c r="F186" s="53">
        <v>185879.88191704999</v>
      </c>
      <c r="G186" s="81">
        <v>213250.20305553998</v>
      </c>
      <c r="H186" s="81">
        <v>354011.50305553997</v>
      </c>
      <c r="I186" s="74">
        <v>111748.07945329</v>
      </c>
      <c r="J186" s="74">
        <v>62483.378861509998</v>
      </c>
      <c r="K186" s="74">
        <v>108282.42360224998</v>
      </c>
    </row>
    <row r="187" spans="1:11" ht="15.75">
      <c r="A187" s="542" t="s">
        <v>56</v>
      </c>
      <c r="B187" s="81">
        <v>131925.54633712998</v>
      </c>
      <c r="C187" s="81">
        <v>179417.37735082002</v>
      </c>
      <c r="D187" s="81">
        <v>247150.4743833</v>
      </c>
      <c r="E187" s="81">
        <v>3190.3006054500001</v>
      </c>
      <c r="F187" s="53">
        <v>180280.18320702997</v>
      </c>
      <c r="G187" s="81">
        <v>209306.58588625002</v>
      </c>
      <c r="H187" s="81">
        <v>351911.28588624997</v>
      </c>
      <c r="I187" s="74">
        <v>105752.71667745001</v>
      </c>
      <c r="J187" s="74">
        <v>55719.997320779999</v>
      </c>
      <c r="K187" s="74">
        <v>110769.06920879999</v>
      </c>
    </row>
    <row r="188" spans="1:11" ht="15.75">
      <c r="A188" s="542" t="s">
        <v>57</v>
      </c>
      <c r="B188" s="81">
        <v>237978.47605804997</v>
      </c>
      <c r="C188" s="81">
        <v>110465.55059363999</v>
      </c>
      <c r="D188" s="81">
        <v>255558.82358317001</v>
      </c>
      <c r="E188" s="81">
        <v>3530.1534520500004</v>
      </c>
      <c r="F188" s="53">
        <v>193953.17223813001</v>
      </c>
      <c r="G188" s="81">
        <v>227464.42547017999</v>
      </c>
      <c r="H188" s="81">
        <v>370333.52547017997</v>
      </c>
      <c r="I188" s="74">
        <v>111343.44708544</v>
      </c>
      <c r="J188" s="74">
        <v>52473.446767950001</v>
      </c>
      <c r="K188" s="74">
        <v>126040.27838473998</v>
      </c>
    </row>
    <row r="189" spans="1:11" ht="15.75">
      <c r="A189" s="542">
        <v>1997</v>
      </c>
      <c r="B189" s="81"/>
      <c r="C189" s="81"/>
      <c r="D189" s="81"/>
      <c r="E189" s="81"/>
      <c r="F189" s="53"/>
      <c r="G189" s="81"/>
      <c r="H189" s="81"/>
      <c r="I189" s="74"/>
      <c r="J189" s="74"/>
      <c r="K189" s="74"/>
    </row>
    <row r="190" spans="1:11" ht="15.75">
      <c r="A190" s="542" t="s">
        <v>54</v>
      </c>
      <c r="B190" s="81">
        <v>158240.5667585</v>
      </c>
      <c r="C190" s="81">
        <v>96627.252425689949</v>
      </c>
      <c r="D190" s="81">
        <v>257047.51542138998</v>
      </c>
      <c r="E190" s="81">
        <v>3878.6063091299998</v>
      </c>
      <c r="F190" s="53">
        <v>178232.95346334999</v>
      </c>
      <c r="G190" s="81">
        <v>233374.36427576002</v>
      </c>
      <c r="H190" s="81">
        <v>394976.36427576002</v>
      </c>
      <c r="I190" s="74">
        <v>122084.34647054001</v>
      </c>
      <c r="J190" s="74">
        <v>41081.341449979998</v>
      </c>
      <c r="K190" s="74">
        <v>119896.71780522</v>
      </c>
    </row>
    <row r="191" spans="1:11" ht="15.75">
      <c r="A191" s="542" t="s">
        <v>55</v>
      </c>
      <c r="B191" s="81">
        <v>226031.53991070998</v>
      </c>
      <c r="C191" s="81">
        <v>75624.955832560125</v>
      </c>
      <c r="D191" s="81">
        <v>314644.88109653001</v>
      </c>
      <c r="E191" s="81">
        <v>5011.3</v>
      </c>
      <c r="F191" s="53">
        <v>171502.38243291999</v>
      </c>
      <c r="G191" s="81">
        <v>243060.31369472999</v>
      </c>
      <c r="H191" s="81">
        <v>410565.51369473001</v>
      </c>
      <c r="I191" s="74">
        <v>133869.8852058</v>
      </c>
      <c r="J191" s="74">
        <v>40263.868738190002</v>
      </c>
      <c r="K191" s="74">
        <v>118658.62848892999</v>
      </c>
    </row>
    <row r="192" spans="1:11" ht="15.75">
      <c r="A192" s="542" t="s">
        <v>56</v>
      </c>
      <c r="B192" s="81">
        <v>237368.72585434999</v>
      </c>
      <c r="C192" s="81">
        <v>38823.871590509982</v>
      </c>
      <c r="D192" s="81">
        <v>334584.02972540003</v>
      </c>
      <c r="E192" s="81">
        <v>3048.6107491600001</v>
      </c>
      <c r="F192" s="53">
        <v>176728.82254730002</v>
      </c>
      <c r="G192" s="81">
        <v>244265.57875357999</v>
      </c>
      <c r="H192" s="81">
        <v>425473.67875357997</v>
      </c>
      <c r="I192" s="74">
        <v>131177.51598579</v>
      </c>
      <c r="J192" s="74">
        <v>41055.843793720007</v>
      </c>
      <c r="K192" s="74">
        <v>122909.26276779</v>
      </c>
    </row>
    <row r="193" spans="1:11" ht="15.75">
      <c r="A193" s="542" t="s">
        <v>57</v>
      </c>
      <c r="B193" s="81">
        <v>234015.68380143002</v>
      </c>
      <c r="C193" s="81">
        <v>46358.40601206998</v>
      </c>
      <c r="D193" s="81">
        <v>316577.27077652002</v>
      </c>
      <c r="E193" s="81">
        <v>1481.9</v>
      </c>
      <c r="F193" s="53">
        <v>202667.44201387002</v>
      </c>
      <c r="G193" s="81">
        <v>268622.93053988001</v>
      </c>
      <c r="H193" s="81">
        <v>429731.33053988003</v>
      </c>
      <c r="I193" s="74">
        <v>137954.93204727001</v>
      </c>
      <c r="J193" s="74">
        <v>45299.311473990005</v>
      </c>
      <c r="K193" s="74">
        <v>144825.09849261001</v>
      </c>
    </row>
    <row r="194" spans="1:11" ht="15.75">
      <c r="A194" s="542">
        <v>1998</v>
      </c>
      <c r="B194" s="81"/>
      <c r="C194" s="81"/>
      <c r="D194" s="81"/>
      <c r="E194" s="81"/>
      <c r="F194" s="53"/>
      <c r="G194" s="81"/>
      <c r="H194" s="81"/>
      <c r="I194" s="74"/>
      <c r="J194" s="74"/>
      <c r="K194" s="74"/>
    </row>
    <row r="195" spans="1:11" ht="15.75">
      <c r="A195" s="542" t="s">
        <v>54</v>
      </c>
      <c r="B195" s="81">
        <v>254473.37588214997</v>
      </c>
      <c r="C195" s="81">
        <v>34801.010737800003</v>
      </c>
      <c r="D195" s="81">
        <v>325097.40336828999</v>
      </c>
      <c r="E195" s="81">
        <v>1130.5999999999999</v>
      </c>
      <c r="F195" s="53">
        <v>195107.04607494999</v>
      </c>
      <c r="G195" s="81">
        <v>272984.01521243999</v>
      </c>
      <c r="H195" s="81">
        <v>468043.31521243998</v>
      </c>
      <c r="I195" s="74">
        <v>147677.55749014998</v>
      </c>
      <c r="J195" s="74">
        <v>42601.630862509999</v>
      </c>
      <c r="K195" s="74">
        <v>137690.65772228999</v>
      </c>
    </row>
    <row r="196" spans="1:11" ht="15.75">
      <c r="A196" s="542" t="s">
        <v>55</v>
      </c>
      <c r="B196" s="81">
        <v>275325.78724879003</v>
      </c>
      <c r="C196" s="81">
        <v>47150.208454530017</v>
      </c>
      <c r="D196" s="81">
        <v>351155.52898644004</v>
      </c>
      <c r="E196" s="81">
        <v>1219.5999999999999</v>
      </c>
      <c r="F196" s="53">
        <v>207315.46051720003</v>
      </c>
      <c r="G196" s="81">
        <v>277318.67467608</v>
      </c>
      <c r="H196" s="81">
        <v>477287.77467607998</v>
      </c>
      <c r="I196" s="74">
        <v>152493.44067611001</v>
      </c>
      <c r="J196" s="74">
        <v>46570.985841120004</v>
      </c>
      <c r="K196" s="74">
        <v>141687.73399997002</v>
      </c>
    </row>
    <row r="197" spans="1:11" ht="15.75">
      <c r="A197" s="542" t="s">
        <v>56</v>
      </c>
      <c r="B197" s="423">
        <v>285075.35103017004</v>
      </c>
      <c r="C197" s="423">
        <v>34228.128846320047</v>
      </c>
      <c r="D197" s="423">
        <v>355501.01941080001</v>
      </c>
      <c r="E197" s="423">
        <v>860.3</v>
      </c>
      <c r="F197" s="588">
        <v>224202.07104496</v>
      </c>
      <c r="G197" s="423">
        <v>302403.26003180997</v>
      </c>
      <c r="H197" s="423">
        <v>527028.76003180991</v>
      </c>
      <c r="I197" s="74">
        <v>173274.44389952999</v>
      </c>
      <c r="J197" s="74">
        <v>51349.111013150003</v>
      </c>
      <c r="K197" s="74">
        <v>143914.01613228</v>
      </c>
    </row>
    <row r="198" spans="1:11" ht="15.75">
      <c r="A198" s="542" t="s">
        <v>57</v>
      </c>
      <c r="B198" s="423">
        <v>247041.61239663002</v>
      </c>
      <c r="C198" s="423">
        <v>139916.24237582998</v>
      </c>
      <c r="D198" s="423">
        <v>370706.73899664998</v>
      </c>
      <c r="E198" s="423">
        <v>941.3</v>
      </c>
      <c r="F198" s="588">
        <v>236469.76700549998</v>
      </c>
      <c r="G198" s="423">
        <v>318575.92718007998</v>
      </c>
      <c r="H198" s="423">
        <v>525637.72718008002</v>
      </c>
      <c r="I198" s="74">
        <v>161859.87133743</v>
      </c>
      <c r="J198" s="74">
        <v>44484.239825420002</v>
      </c>
      <c r="K198" s="74">
        <v>172377.75584264999</v>
      </c>
    </row>
    <row r="199" spans="1:11" ht="15.75">
      <c r="A199" s="542">
        <v>1999</v>
      </c>
      <c r="B199" s="423"/>
      <c r="C199" s="423"/>
      <c r="D199" s="423"/>
      <c r="E199" s="423"/>
      <c r="F199" s="588"/>
      <c r="G199" s="423"/>
      <c r="H199" s="423"/>
      <c r="I199" s="74"/>
      <c r="J199" s="74"/>
      <c r="K199" s="74"/>
    </row>
    <row r="200" spans="1:11" ht="15.75">
      <c r="A200" s="542" t="s">
        <v>54</v>
      </c>
      <c r="B200" s="81">
        <v>634905.32368301996</v>
      </c>
      <c r="C200" s="81">
        <v>-33229.391522390026</v>
      </c>
      <c r="D200" s="81">
        <v>395399.46023806004</v>
      </c>
      <c r="E200" s="81">
        <v>4303.1137908700002</v>
      </c>
      <c r="F200" s="53">
        <v>286329.22674356005</v>
      </c>
      <c r="G200" s="81">
        <v>367568.07224680006</v>
      </c>
      <c r="H200" s="81">
        <v>609030.07224680006</v>
      </c>
      <c r="I200" s="74">
        <v>217296.13478255001</v>
      </c>
      <c r="J200" s="74">
        <v>64158.55449676</v>
      </c>
      <c r="K200" s="74">
        <v>170916.73746425001</v>
      </c>
    </row>
    <row r="201" spans="1:11" ht="15.75">
      <c r="A201" s="542" t="s">
        <v>55</v>
      </c>
      <c r="B201" s="81">
        <v>608426.92078908009</v>
      </c>
      <c r="C201" s="81">
        <v>142759.77518876013</v>
      </c>
      <c r="D201" s="81">
        <v>425237.11965882999</v>
      </c>
      <c r="E201" s="81">
        <v>1437.3</v>
      </c>
      <c r="F201" s="53">
        <v>252736.05665285999</v>
      </c>
      <c r="G201" s="81">
        <v>364943.84268288</v>
      </c>
      <c r="H201" s="81">
        <v>634937.44268287998</v>
      </c>
      <c r="I201" s="74">
        <v>217985.37659001999</v>
      </c>
      <c r="J201" s="74">
        <v>73176.013969980006</v>
      </c>
      <c r="K201" s="74">
        <v>169906.16609285999</v>
      </c>
    </row>
    <row r="202" spans="1:11" ht="15.75">
      <c r="A202" s="542" t="s">
        <v>56</v>
      </c>
      <c r="B202" s="81">
        <v>623997.04554158985</v>
      </c>
      <c r="C202" s="81">
        <v>91308.820947089916</v>
      </c>
      <c r="D202" s="81">
        <v>437373.20159233001</v>
      </c>
      <c r="E202" s="81">
        <v>2849.5</v>
      </c>
      <c r="F202" s="53">
        <v>235250.26936617994</v>
      </c>
      <c r="G202" s="81">
        <v>353936.80032829999</v>
      </c>
      <c r="H202" s="81">
        <v>655615.40032829996</v>
      </c>
      <c r="I202" s="74">
        <v>204055.50040901999</v>
      </c>
      <c r="J202" s="74">
        <v>65285.969037880001</v>
      </c>
      <c r="K202" s="74">
        <v>165872.29991927996</v>
      </c>
    </row>
    <row r="203" spans="1:11" ht="15.75">
      <c r="A203" s="542" t="s">
        <v>57</v>
      </c>
      <c r="B203" s="81">
        <v>666271.15772920009</v>
      </c>
      <c r="C203" s="81">
        <v>176804.87366981001</v>
      </c>
      <c r="D203" s="81">
        <v>452411.12213526003</v>
      </c>
      <c r="E203" s="81">
        <v>2101.8000000000002</v>
      </c>
      <c r="F203" s="53">
        <v>287893</v>
      </c>
      <c r="G203" s="81">
        <v>393078.80472531001</v>
      </c>
      <c r="H203" s="81">
        <v>699733.70472530997</v>
      </c>
      <c r="I203" s="74">
        <v>206622.81334941002</v>
      </c>
      <c r="J203" s="74">
        <v>74860.600000000006</v>
      </c>
      <c r="K203" s="74">
        <v>208561.0913759</v>
      </c>
    </row>
    <row r="204" spans="1:11" ht="15.75">
      <c r="A204" s="542">
        <v>2000</v>
      </c>
      <c r="B204" s="81"/>
      <c r="C204" s="81"/>
      <c r="D204" s="81"/>
      <c r="E204" s="81"/>
      <c r="F204" s="53"/>
      <c r="G204" s="81"/>
      <c r="H204" s="81"/>
      <c r="I204" s="74"/>
      <c r="J204" s="74"/>
      <c r="K204" s="74"/>
    </row>
    <row r="205" spans="1:11" ht="15.75">
      <c r="A205" s="542" t="s">
        <v>54</v>
      </c>
      <c r="B205" s="81">
        <v>774824.28541749006</v>
      </c>
      <c r="C205" s="81">
        <v>20342.750744140078</v>
      </c>
      <c r="D205" s="81">
        <v>470107.91895143001</v>
      </c>
      <c r="E205" s="81">
        <v>3354.6</v>
      </c>
      <c r="F205" s="53">
        <v>300419.58068421</v>
      </c>
      <c r="G205" s="81">
        <v>474443.21550882998</v>
      </c>
      <c r="H205" s="81">
        <v>795529.01550882997</v>
      </c>
      <c r="I205" s="74">
        <v>298551.17898195999</v>
      </c>
      <c r="J205" s="74">
        <v>88634.965175379999</v>
      </c>
      <c r="K205" s="74">
        <v>197821.03652686998</v>
      </c>
    </row>
    <row r="206" spans="1:11" ht="15.75">
      <c r="A206" s="542" t="s">
        <v>55</v>
      </c>
      <c r="B206" s="81">
        <v>888657.30402372999</v>
      </c>
      <c r="C206" s="81">
        <v>-26413.87530147018</v>
      </c>
      <c r="D206" s="81">
        <v>511632.81084130006</v>
      </c>
      <c r="E206" s="81">
        <v>6150.1</v>
      </c>
      <c r="F206" s="53">
        <v>305234.36595478002</v>
      </c>
      <c r="G206" s="81">
        <v>505110.16532032005</v>
      </c>
      <c r="H206" s="81">
        <v>904153.9653203201</v>
      </c>
      <c r="I206" s="74">
        <v>325380.30324598</v>
      </c>
      <c r="J206" s="74">
        <v>96138.800634460014</v>
      </c>
      <c r="K206" s="74">
        <v>203993.26207434002</v>
      </c>
    </row>
    <row r="207" spans="1:11" ht="15.75">
      <c r="A207" s="542" t="s">
        <v>56</v>
      </c>
      <c r="B207" s="81">
        <v>920402.61677158996</v>
      </c>
      <c r="C207" s="81">
        <v>48184.37421485997</v>
      </c>
      <c r="D207" s="81">
        <v>552125.67308332003</v>
      </c>
      <c r="E207" s="81">
        <v>8618.2000000000007</v>
      </c>
      <c r="F207" s="53">
        <v>366299.96860519995</v>
      </c>
      <c r="G207" s="81">
        <v>542315.67347325</v>
      </c>
      <c r="H207" s="81">
        <v>962743.77347324998</v>
      </c>
      <c r="I207" s="74">
        <v>337452.38972715003</v>
      </c>
      <c r="J207" s="74">
        <v>120432.99513194998</v>
      </c>
      <c r="K207" s="74">
        <v>234241.28374609997</v>
      </c>
    </row>
    <row r="208" spans="1:11" ht="15.75">
      <c r="A208" s="542" t="s">
        <v>57</v>
      </c>
      <c r="B208" s="81">
        <v>1275016.9141366801</v>
      </c>
      <c r="C208" s="81">
        <v>-123989.79177483983</v>
      </c>
      <c r="D208" s="81">
        <v>587486.20343145996</v>
      </c>
      <c r="E208" s="81">
        <v>7564.3</v>
      </c>
      <c r="F208" s="53">
        <v>426610.14400897</v>
      </c>
      <c r="G208" s="81">
        <v>637731.14657685009</v>
      </c>
      <c r="H208" s="81">
        <v>1036079.5465768501</v>
      </c>
      <c r="I208" s="74">
        <v>363720.56388409005</v>
      </c>
      <c r="J208" s="74">
        <v>97394.69743212001</v>
      </c>
      <c r="K208" s="74">
        <v>310496.28269276</v>
      </c>
    </row>
    <row r="209" spans="1:11" ht="15.75">
      <c r="A209" s="542">
        <v>2001</v>
      </c>
      <c r="B209" s="81"/>
      <c r="C209" s="81"/>
      <c r="D209" s="81"/>
      <c r="E209" s="81"/>
      <c r="F209" s="53"/>
      <c r="G209" s="81"/>
      <c r="H209" s="81"/>
      <c r="I209" s="74"/>
      <c r="J209" s="74"/>
      <c r="K209" s="74"/>
    </row>
    <row r="210" spans="1:11" ht="15.75">
      <c r="A210" s="542" t="s">
        <v>54</v>
      </c>
      <c r="B210" s="81">
        <v>1263237.9947249598</v>
      </c>
      <c r="C210" s="81">
        <v>25849.176732580137</v>
      </c>
      <c r="D210" s="81">
        <v>690357.55479821004</v>
      </c>
      <c r="E210" s="81">
        <v>22528.6</v>
      </c>
      <c r="F210" s="53">
        <v>479417.24355348991</v>
      </c>
      <c r="G210" s="81">
        <v>759027.89990675997</v>
      </c>
      <c r="H210" s="81">
        <v>1274030.3999067601</v>
      </c>
      <c r="I210" s="74">
        <v>477227.24835333001</v>
      </c>
      <c r="J210" s="74">
        <v>136678.44364673001</v>
      </c>
      <c r="K210" s="74">
        <v>320273.75155342993</v>
      </c>
    </row>
    <row r="211" spans="1:11" ht="15.75">
      <c r="A211" s="542" t="s">
        <v>55</v>
      </c>
      <c r="B211" s="81">
        <v>1398377.66601872</v>
      </c>
      <c r="C211" s="81">
        <v>-69914.345498410024</v>
      </c>
      <c r="D211" s="81">
        <v>729382.65922953992</v>
      </c>
      <c r="E211" s="81">
        <v>28482.400000000001</v>
      </c>
      <c r="F211" s="53">
        <v>490207.08690754999</v>
      </c>
      <c r="G211" s="81">
        <v>751142.12213883002</v>
      </c>
      <c r="H211" s="81">
        <v>1263161.22213883</v>
      </c>
      <c r="I211" s="74">
        <v>461370.27679258003</v>
      </c>
      <c r="J211" s="74">
        <v>133608.56476871998</v>
      </c>
      <c r="K211" s="74">
        <v>340914.64534624998</v>
      </c>
    </row>
    <row r="212" spans="1:11" ht="15.75">
      <c r="A212" s="542" t="s">
        <v>56</v>
      </c>
      <c r="B212" s="81">
        <v>1440539.7</v>
      </c>
      <c r="C212" s="81">
        <v>-27426.20000000007</v>
      </c>
      <c r="D212" s="81">
        <v>810457.9</v>
      </c>
      <c r="E212" s="81">
        <v>19531</v>
      </c>
      <c r="F212" s="53">
        <v>521544.4</v>
      </c>
      <c r="G212" s="81">
        <v>773721.2</v>
      </c>
      <c r="H212" s="81">
        <v>1327624.7</v>
      </c>
      <c r="I212" s="74">
        <v>488482.2</v>
      </c>
      <c r="J212" s="74">
        <v>150624.9</v>
      </c>
      <c r="K212" s="74">
        <v>344165.6</v>
      </c>
    </row>
    <row r="213" spans="1:11" ht="15.75">
      <c r="A213" s="542" t="s">
        <v>57</v>
      </c>
      <c r="B213" s="81">
        <v>1326157.2</v>
      </c>
      <c r="C213" s="81">
        <v>111973.2</v>
      </c>
      <c r="D213" s="81">
        <v>871739.3</v>
      </c>
      <c r="E213" s="81">
        <v>16471.5</v>
      </c>
      <c r="F213" s="81">
        <v>571928.13840896997</v>
      </c>
      <c r="G213" s="81">
        <v>835923</v>
      </c>
      <c r="H213" s="81">
        <v>1423345.5</v>
      </c>
      <c r="I213" s="81">
        <v>519753.5</v>
      </c>
      <c r="J213" s="81">
        <v>138407.09199374999</v>
      </c>
      <c r="K213" s="81">
        <v>371129.59999999998</v>
      </c>
    </row>
    <row r="214" spans="1:11" ht="15.75">
      <c r="A214" s="542">
        <v>2002</v>
      </c>
      <c r="B214" s="81"/>
      <c r="C214" s="81"/>
      <c r="D214" s="81"/>
      <c r="E214" s="81"/>
      <c r="F214" s="81"/>
      <c r="G214" s="81"/>
      <c r="H214" s="81"/>
      <c r="I214" s="81"/>
      <c r="J214" s="81"/>
      <c r="K214" s="81"/>
    </row>
    <row r="215" spans="1:11" ht="15.75">
      <c r="A215" s="542" t="s">
        <v>54</v>
      </c>
      <c r="B215" s="81">
        <v>1361813.6</v>
      </c>
      <c r="C215" s="81">
        <v>126572.8</v>
      </c>
      <c r="D215" s="81">
        <v>925343.2</v>
      </c>
      <c r="E215" s="81">
        <v>12244.7</v>
      </c>
      <c r="F215" s="53">
        <v>629452</v>
      </c>
      <c r="G215" s="81">
        <v>872094.1</v>
      </c>
      <c r="H215" s="81">
        <v>1502054.9</v>
      </c>
      <c r="I215" s="74">
        <v>582001.9</v>
      </c>
      <c r="J215" s="74">
        <v>258322.4</v>
      </c>
      <c r="K215" s="74">
        <v>354374.6</v>
      </c>
    </row>
    <row r="216" spans="1:11" ht="15.75">
      <c r="A216" s="542" t="s">
        <v>55</v>
      </c>
      <c r="B216" s="81">
        <v>1191616.3</v>
      </c>
      <c r="C216" s="81">
        <v>211558.1</v>
      </c>
      <c r="D216" s="81">
        <v>944648.1</v>
      </c>
      <c r="E216" s="81">
        <v>21913.8</v>
      </c>
      <c r="F216" s="53">
        <v>596144</v>
      </c>
      <c r="G216" s="81">
        <v>933552.8</v>
      </c>
      <c r="H216" s="81">
        <v>1605419.1</v>
      </c>
      <c r="I216" s="74">
        <v>626820.19999999995</v>
      </c>
      <c r="J216" s="74">
        <v>241769.4</v>
      </c>
      <c r="K216" s="74">
        <v>371962.1</v>
      </c>
    </row>
    <row r="217" spans="1:11" ht="15.75">
      <c r="A217" s="542" t="s">
        <v>56</v>
      </c>
      <c r="B217" s="81">
        <v>1282215.5</v>
      </c>
      <c r="C217" s="81">
        <v>373639.2</v>
      </c>
      <c r="D217" s="81">
        <v>938271.2</v>
      </c>
      <c r="E217" s="81">
        <v>17326.599999999999</v>
      </c>
      <c r="F217" s="53">
        <v>628718.80000000005</v>
      </c>
      <c r="G217" s="81">
        <v>946253.4</v>
      </c>
      <c r="H217" s="81">
        <v>1599494.6</v>
      </c>
      <c r="I217" s="74">
        <v>559311.1</v>
      </c>
      <c r="J217" s="74">
        <v>256756.7</v>
      </c>
      <c r="K217" s="74">
        <v>463153</v>
      </c>
    </row>
    <row r="218" spans="1:11" ht="15.75">
      <c r="A218" s="542" t="s">
        <v>57</v>
      </c>
      <c r="B218" s="81">
        <v>1346526.9</v>
      </c>
      <c r="C218" s="81">
        <v>430656.4</v>
      </c>
      <c r="D218" s="81">
        <v>1010638.4</v>
      </c>
      <c r="E218" s="81">
        <v>13522.5</v>
      </c>
      <c r="F218" s="53">
        <v>591435</v>
      </c>
      <c r="G218" s="81">
        <v>1121549.5</v>
      </c>
      <c r="H218" s="81">
        <v>1918925.7</v>
      </c>
      <c r="I218" s="74">
        <v>753201.9</v>
      </c>
      <c r="J218" s="74">
        <v>128282</v>
      </c>
      <c r="K218" s="74">
        <v>435138.6</v>
      </c>
    </row>
    <row r="219" spans="1:11" ht="15.75">
      <c r="A219" s="542">
        <v>2003</v>
      </c>
      <c r="B219" s="81"/>
      <c r="C219" s="81"/>
      <c r="D219" s="81"/>
      <c r="E219" s="81"/>
      <c r="F219" s="53"/>
      <c r="G219" s="81"/>
      <c r="H219" s="81"/>
      <c r="I219" s="74"/>
      <c r="J219" s="74"/>
      <c r="K219" s="74"/>
    </row>
    <row r="220" spans="1:11" ht="15.75">
      <c r="A220" s="542" t="s">
        <v>54</v>
      </c>
      <c r="B220" s="81">
        <v>1325852.2</v>
      </c>
      <c r="C220" s="81">
        <v>605045.69999999995</v>
      </c>
      <c r="D220" s="81">
        <v>1047582.9</v>
      </c>
      <c r="E220" s="81">
        <v>17014.7</v>
      </c>
      <c r="F220" s="53">
        <v>610817</v>
      </c>
      <c r="G220" s="81">
        <v>1319728.8</v>
      </c>
      <c r="H220" s="81">
        <v>2124315.7000000002</v>
      </c>
      <c r="I220" s="74">
        <v>937218</v>
      </c>
      <c r="J220" s="74">
        <v>175678.4</v>
      </c>
      <c r="K220" s="74">
        <v>445156.2</v>
      </c>
    </row>
    <row r="221" spans="1:11" ht="15.75">
      <c r="A221" s="542" t="s">
        <v>55</v>
      </c>
      <c r="B221" s="81">
        <v>1173900.5</v>
      </c>
      <c r="C221" s="81">
        <v>625658.69999999995</v>
      </c>
      <c r="D221" s="81">
        <v>1045848.1</v>
      </c>
      <c r="E221" s="81">
        <v>15409.4</v>
      </c>
      <c r="F221" s="53">
        <v>653889.9</v>
      </c>
      <c r="G221" s="81">
        <v>1264028.3</v>
      </c>
      <c r="H221" s="81">
        <v>1981068.5</v>
      </c>
      <c r="I221" s="74">
        <v>901642.7</v>
      </c>
      <c r="J221" s="74">
        <v>208733.7</v>
      </c>
      <c r="K221" s="74">
        <v>434581.9</v>
      </c>
    </row>
    <row r="222" spans="1:11" ht="15.75">
      <c r="A222" s="542" t="s">
        <v>56</v>
      </c>
      <c r="B222" s="81">
        <v>1388233.8</v>
      </c>
      <c r="C222" s="81">
        <v>591944.69999999995</v>
      </c>
      <c r="D222" s="81">
        <v>1191546.48</v>
      </c>
      <c r="E222" s="81">
        <v>20234.900000000001</v>
      </c>
      <c r="F222" s="53">
        <v>642126.30000000005</v>
      </c>
      <c r="G222" s="81">
        <v>1225559.3329999999</v>
      </c>
      <c r="H222" s="81">
        <v>1985191.8329999999</v>
      </c>
      <c r="I222" s="74">
        <v>813404.13299999991</v>
      </c>
      <c r="J222" s="74">
        <v>207544.4</v>
      </c>
      <c r="K222" s="74">
        <v>502254.5</v>
      </c>
    </row>
    <row r="223" spans="1:11" ht="15.75">
      <c r="A223" s="542" t="s">
        <v>57</v>
      </c>
      <c r="B223" s="81">
        <v>1570567.6</v>
      </c>
      <c r="C223" s="81">
        <v>499985.6</v>
      </c>
      <c r="D223" s="81">
        <v>1303421.8999999999</v>
      </c>
      <c r="E223" s="81">
        <v>17409.900000000001</v>
      </c>
      <c r="F223" s="53">
        <v>688652.52727272734</v>
      </c>
      <c r="G223" s="81">
        <v>1201540.2</v>
      </c>
      <c r="H223" s="81">
        <v>2106238.6</v>
      </c>
      <c r="I223" s="74">
        <v>817203.4</v>
      </c>
      <c r="J223" s="74">
        <v>186398.02727272731</v>
      </c>
      <c r="K223" s="74">
        <v>466494.4</v>
      </c>
    </row>
    <row r="224" spans="1:11" ht="15.75">
      <c r="A224" s="542">
        <v>2004</v>
      </c>
      <c r="B224" s="81"/>
      <c r="C224" s="81"/>
      <c r="D224" s="81"/>
      <c r="E224" s="81"/>
      <c r="F224" s="53"/>
      <c r="G224" s="81"/>
      <c r="H224" s="81"/>
      <c r="I224" s="74"/>
      <c r="J224" s="74"/>
      <c r="K224" s="74"/>
    </row>
    <row r="225" spans="1:11" ht="15.75">
      <c r="A225" s="542" t="s">
        <v>54</v>
      </c>
      <c r="B225" s="81">
        <v>1829690</v>
      </c>
      <c r="C225" s="81">
        <v>453804.35583333328</v>
      </c>
      <c r="D225" s="81">
        <v>1372906.3</v>
      </c>
      <c r="E225" s="81">
        <v>20561.400000000001</v>
      </c>
      <c r="F225" s="53">
        <v>634976.19999999995</v>
      </c>
      <c r="G225" s="81">
        <v>1214834.8999999999</v>
      </c>
      <c r="H225" s="81">
        <v>2113281.4</v>
      </c>
      <c r="I225" s="74">
        <v>841763.1</v>
      </c>
      <c r="J225" s="74">
        <v>168481.8</v>
      </c>
      <c r="K225" s="74">
        <v>456306.8</v>
      </c>
    </row>
    <row r="226" spans="1:11" ht="15.75">
      <c r="A226" s="542" t="s">
        <v>55</v>
      </c>
      <c r="B226" s="81">
        <v>2010641.8</v>
      </c>
      <c r="C226" s="81">
        <v>453025.1</v>
      </c>
      <c r="D226" s="81">
        <v>1464169.8</v>
      </c>
      <c r="E226" s="81">
        <v>23759.5</v>
      </c>
      <c r="F226" s="53">
        <v>654479.9</v>
      </c>
      <c r="G226" s="81">
        <v>1262912.3999999999</v>
      </c>
      <c r="H226" s="81">
        <v>2156836.1</v>
      </c>
      <c r="I226" s="74">
        <v>877254.7</v>
      </c>
      <c r="J226" s="74">
        <v>198173.1</v>
      </c>
      <c r="K226" s="74">
        <v>457977.8</v>
      </c>
    </row>
    <row r="227" spans="1:11" ht="15.75">
      <c r="A227" s="542" t="s">
        <v>56</v>
      </c>
      <c r="B227" s="423">
        <v>2644672.6970083104</v>
      </c>
      <c r="C227" s="423">
        <v>485725.53136267001</v>
      </c>
      <c r="D227" s="423">
        <v>1507885.1786543599</v>
      </c>
      <c r="E227" s="423">
        <v>24631.8</v>
      </c>
      <c r="F227" s="588">
        <v>650470.5</v>
      </c>
      <c r="G227" s="423">
        <v>1330657.78012933</v>
      </c>
      <c r="H227" s="423">
        <v>2263587.8801293299</v>
      </c>
      <c r="I227" s="74">
        <v>872071.28012933</v>
      </c>
      <c r="J227" s="74">
        <v>192492.7</v>
      </c>
      <c r="K227" s="74">
        <v>545803</v>
      </c>
    </row>
    <row r="228" spans="1:11" ht="15.75">
      <c r="A228" s="542" t="s">
        <v>57</v>
      </c>
      <c r="B228" s="423">
        <v>3140484.4750000006</v>
      </c>
      <c r="C228" s="423">
        <v>593222.99</v>
      </c>
      <c r="D228" s="423">
        <v>1642872.2</v>
      </c>
      <c r="E228" s="423">
        <v>21422.3</v>
      </c>
      <c r="F228" s="588">
        <v>732310.30300291744</v>
      </c>
      <c r="G228" s="423">
        <v>1469579.92</v>
      </c>
      <c r="H228" s="423">
        <v>2568065.3199999998</v>
      </c>
      <c r="I228" s="74">
        <v>1040517.82</v>
      </c>
      <c r="J228" s="74">
        <v>186507.30300291738</v>
      </c>
      <c r="K228" s="74">
        <v>512839.3</v>
      </c>
    </row>
    <row r="229" spans="1:11" ht="15.75">
      <c r="A229" s="542">
        <v>2005</v>
      </c>
      <c r="B229" s="423"/>
      <c r="C229" s="423"/>
      <c r="D229" s="423"/>
      <c r="E229" s="423"/>
      <c r="F229" s="588"/>
      <c r="G229" s="423"/>
      <c r="H229" s="423"/>
      <c r="I229" s="74"/>
      <c r="J229" s="74"/>
      <c r="K229" s="74"/>
    </row>
    <row r="230" spans="1:11" ht="15.75">
      <c r="A230" s="542" t="s">
        <v>54</v>
      </c>
      <c r="B230" s="81">
        <v>3397866.6340000001</v>
      </c>
      <c r="C230" s="81">
        <v>341727.82500000007</v>
      </c>
      <c r="D230" s="81">
        <v>1816680.5</v>
      </c>
      <c r="E230" s="81">
        <v>20495.3</v>
      </c>
      <c r="F230" s="53">
        <v>736660.5</v>
      </c>
      <c r="G230" s="81">
        <v>1454232.5520000001</v>
      </c>
      <c r="H230" s="81">
        <v>2691296.952</v>
      </c>
      <c r="I230" s="74">
        <v>1038263.452</v>
      </c>
      <c r="J230" s="74">
        <v>223821.2</v>
      </c>
      <c r="K230" s="74">
        <v>494944.3</v>
      </c>
    </row>
    <row r="231" spans="1:11" ht="15.75">
      <c r="A231" s="542" t="s">
        <v>55</v>
      </c>
      <c r="B231" s="81">
        <v>4003941.6</v>
      </c>
      <c r="C231" s="81">
        <v>603058</v>
      </c>
      <c r="D231" s="81">
        <v>1937515</v>
      </c>
      <c r="E231" s="81">
        <v>45479</v>
      </c>
      <c r="F231" s="53">
        <v>747928.8</v>
      </c>
      <c r="G231" s="81">
        <v>1557007.1</v>
      </c>
      <c r="H231" s="81">
        <v>2772993.1</v>
      </c>
      <c r="I231" s="74">
        <v>1112375.1000000001</v>
      </c>
      <c r="J231" s="74">
        <v>252984.5</v>
      </c>
      <c r="K231" s="74">
        <v>513373.4</v>
      </c>
    </row>
    <row r="232" spans="1:11" ht="15.75">
      <c r="A232" s="542" t="s">
        <v>56</v>
      </c>
      <c r="B232" s="81">
        <v>4098471.85</v>
      </c>
      <c r="C232" s="81">
        <v>306031.90000000002</v>
      </c>
      <c r="D232" s="81">
        <v>1950379.82</v>
      </c>
      <c r="E232" s="81">
        <v>54526.6</v>
      </c>
      <c r="F232" s="53">
        <v>808588</v>
      </c>
      <c r="G232" s="81">
        <v>1725395.7991200001</v>
      </c>
      <c r="H232" s="81">
        <v>2814846.0791199999</v>
      </c>
      <c r="I232" s="74">
        <v>1162163.7991200001</v>
      </c>
      <c r="J232" s="74">
        <v>295214.59999999998</v>
      </c>
      <c r="K232" s="74">
        <v>642388.19999999995</v>
      </c>
    </row>
    <row r="233" spans="1:11" ht="15.75">
      <c r="A233" s="542" t="s">
        <v>57</v>
      </c>
      <c r="B233" s="81">
        <v>4341718.9090000009</v>
      </c>
      <c r="C233" s="81">
        <v>602322.5</v>
      </c>
      <c r="D233" s="81">
        <v>1922775.77</v>
      </c>
      <c r="E233" s="81">
        <v>52706.9</v>
      </c>
      <c r="F233" s="53">
        <v>762788</v>
      </c>
      <c r="G233" s="81">
        <v>1547017.82</v>
      </c>
      <c r="H233" s="81">
        <v>2792433.92</v>
      </c>
      <c r="I233" s="74">
        <v>1018208.4</v>
      </c>
      <c r="J233" s="74">
        <v>120399.8</v>
      </c>
      <c r="K233" s="74">
        <v>623104.72</v>
      </c>
    </row>
    <row r="234" spans="1:11" ht="15.75">
      <c r="A234" s="542">
        <v>2006</v>
      </c>
      <c r="B234" s="81"/>
      <c r="C234" s="81"/>
      <c r="D234" s="81"/>
      <c r="E234" s="81"/>
      <c r="F234" s="53"/>
      <c r="G234" s="81"/>
      <c r="H234" s="81"/>
      <c r="I234" s="74"/>
      <c r="J234" s="74"/>
      <c r="K234" s="74"/>
    </row>
    <row r="235" spans="1:11" ht="15.75">
      <c r="A235" s="542" t="s">
        <v>54</v>
      </c>
      <c r="B235" s="81">
        <v>5108959.9400000004</v>
      </c>
      <c r="C235" s="81">
        <v>471892.32264000003</v>
      </c>
      <c r="D235" s="81">
        <v>2040808.1439999999</v>
      </c>
      <c r="E235" s="81">
        <v>80798.994999999995</v>
      </c>
      <c r="F235" s="53">
        <v>728888.7</v>
      </c>
      <c r="G235" s="81">
        <v>1837470.4292572001</v>
      </c>
      <c r="H235" s="81">
        <v>3307667.8522572001</v>
      </c>
      <c r="I235" s="74">
        <v>1357503.2162572001</v>
      </c>
      <c r="J235" s="74">
        <v>165175.70000000001</v>
      </c>
      <c r="K235" s="74">
        <v>563713</v>
      </c>
    </row>
    <row r="236" spans="1:11" ht="15.75">
      <c r="A236" s="542" t="s">
        <v>55</v>
      </c>
      <c r="B236" s="81">
        <v>5568809.9990000008</v>
      </c>
      <c r="C236" s="81">
        <v>360789.37300000002</v>
      </c>
      <c r="D236" s="81">
        <v>2257453.79</v>
      </c>
      <c r="E236" s="81">
        <v>42200.928999999996</v>
      </c>
      <c r="F236" s="53">
        <v>797640.4</v>
      </c>
      <c r="G236" s="81">
        <v>2216931.517</v>
      </c>
      <c r="H236" s="81">
        <v>3911821.5079999999</v>
      </c>
      <c r="I236" s="74">
        <v>1702322.372</v>
      </c>
      <c r="J236" s="74">
        <v>194811.4</v>
      </c>
      <c r="K236" s="74">
        <v>602829</v>
      </c>
    </row>
    <row r="237" spans="1:11" ht="15.75">
      <c r="A237" s="542" t="s">
        <v>56</v>
      </c>
      <c r="B237" s="81">
        <v>5718702.2857403699</v>
      </c>
      <c r="C237" s="81">
        <v>-235144.67443473986</v>
      </c>
      <c r="D237" s="81">
        <v>2494474.9355363501</v>
      </c>
      <c r="E237" s="81">
        <v>70730.606</v>
      </c>
      <c r="F237" s="53">
        <v>805733.3</v>
      </c>
      <c r="G237" s="81">
        <v>2328993.1336849602</v>
      </c>
      <c r="H237" s="81">
        <v>4320672.3406849597</v>
      </c>
      <c r="I237" s="74">
        <v>1804641.2016849602</v>
      </c>
      <c r="J237" s="74">
        <v>190592.4</v>
      </c>
      <c r="K237" s="74">
        <v>615140.9</v>
      </c>
    </row>
    <row r="238" spans="1:11" ht="15.75">
      <c r="A238" s="542" t="s">
        <v>57</v>
      </c>
      <c r="B238" s="81">
        <v>6307859.2621254111</v>
      </c>
      <c r="C238" s="81">
        <v>-1936615.7398334397</v>
      </c>
      <c r="D238" s="81">
        <v>2556919.7257143599</v>
      </c>
      <c r="E238" s="81">
        <v>80652.365749930002</v>
      </c>
      <c r="F238" s="53">
        <v>974903.92093250004</v>
      </c>
      <c r="G238" s="81">
        <v>2280648.9329844303</v>
      </c>
      <c r="H238" s="81">
        <v>4027901.6962419306</v>
      </c>
      <c r="I238" s="74">
        <v>1629705.32907442</v>
      </c>
      <c r="J238" s="74">
        <v>195649.75649761999</v>
      </c>
      <c r="K238" s="74">
        <v>779254.16443488002</v>
      </c>
    </row>
    <row r="239" spans="1:11" ht="15.75">
      <c r="A239" s="542">
        <v>2007</v>
      </c>
      <c r="B239" s="81"/>
      <c r="C239" s="81"/>
      <c r="D239" s="81"/>
      <c r="E239" s="81"/>
      <c r="F239" s="53"/>
      <c r="G239" s="81"/>
      <c r="H239" s="81"/>
      <c r="I239" s="74"/>
      <c r="J239" s="74"/>
      <c r="K239" s="74"/>
    </row>
    <row r="240" spans="1:11" ht="15.75">
      <c r="A240" s="542" t="s">
        <v>54</v>
      </c>
      <c r="B240" s="81">
        <v>6997940.7801675685</v>
      </c>
      <c r="C240" s="81">
        <v>-2508626.5831918996</v>
      </c>
      <c r="D240" s="81">
        <v>2982217.0602672906</v>
      </c>
      <c r="E240" s="81">
        <v>53475.923511510002</v>
      </c>
      <c r="F240" s="53">
        <v>841250.70263145003</v>
      </c>
      <c r="G240" s="81">
        <v>2602432.41134426</v>
      </c>
      <c r="H240" s="81">
        <v>4798317.3556990307</v>
      </c>
      <c r="I240" s="81">
        <v>2009130.1623281001</v>
      </c>
      <c r="J240" s="74">
        <v>113839.48368593999</v>
      </c>
      <c r="K240" s="74">
        <v>727411.21894550999</v>
      </c>
    </row>
    <row r="241" spans="1:11" ht="15.75">
      <c r="A241" s="542" t="s">
        <v>55</v>
      </c>
      <c r="B241" s="81">
        <v>7633412.6287206691</v>
      </c>
      <c r="C241" s="81">
        <v>-2615012.0202473397</v>
      </c>
      <c r="D241" s="81">
        <v>3463443.7361306897</v>
      </c>
      <c r="E241" s="81">
        <v>40279.232381709997</v>
      </c>
      <c r="F241" s="53">
        <v>858301.16803057003</v>
      </c>
      <c r="G241" s="81">
        <v>2639060.9889896396</v>
      </c>
      <c r="H241" s="81">
        <v>5116246.7161530089</v>
      </c>
      <c r="I241" s="74">
        <v>2113318.5144181894</v>
      </c>
      <c r="J241" s="74">
        <v>143345.59859618999</v>
      </c>
      <c r="K241" s="74">
        <v>714955.56943438004</v>
      </c>
    </row>
    <row r="242" spans="1:11" ht="15.75">
      <c r="A242" s="542" t="s">
        <v>56</v>
      </c>
      <c r="B242" s="81">
        <v>6977270.8816119991</v>
      </c>
      <c r="C242" s="81">
        <v>-2462860.9903952605</v>
      </c>
      <c r="D242" s="81">
        <v>4144172.6648609494</v>
      </c>
      <c r="E242" s="81">
        <v>58996.814900900004</v>
      </c>
      <c r="F242" s="53">
        <v>967276.91673368006</v>
      </c>
      <c r="G242" s="81">
        <v>3068013.4</v>
      </c>
      <c r="H242" s="81">
        <v>5702027.9000000004</v>
      </c>
      <c r="I242" s="74">
        <v>2524627</v>
      </c>
      <c r="J242" s="74">
        <v>244970.00219145999</v>
      </c>
      <c r="K242" s="74">
        <v>722306.91454222007</v>
      </c>
    </row>
    <row r="243" spans="1:11" ht="15.75">
      <c r="A243" s="542" t="s">
        <v>57</v>
      </c>
      <c r="B243" s="81">
        <v>7266512.0892413696</v>
      </c>
      <c r="C243" s="81">
        <v>-2368484.3898503501</v>
      </c>
      <c r="D243" s="81">
        <v>4968967.2981620003</v>
      </c>
      <c r="E243" s="81">
        <v>87753.600434149994</v>
      </c>
      <c r="F243" s="53">
        <v>1195271.9362516801</v>
      </c>
      <c r="G243" s="81">
        <v>3138934.2</v>
      </c>
      <c r="H243" s="81">
        <v>5832488.5</v>
      </c>
      <c r="I243" s="74">
        <v>2401067</v>
      </c>
      <c r="J243" s="74">
        <v>234497.50235366999</v>
      </c>
      <c r="K243" s="74">
        <v>960774.43389801006</v>
      </c>
    </row>
    <row r="244" spans="1:11" ht="15.75">
      <c r="A244" s="542">
        <v>2008</v>
      </c>
      <c r="B244" s="81"/>
      <c r="C244" s="81"/>
      <c r="D244" s="81"/>
      <c r="E244" s="81"/>
      <c r="F244" s="53"/>
      <c r="G244" s="81"/>
      <c r="H244" s="81"/>
      <c r="I244" s="74"/>
      <c r="J244" s="74"/>
      <c r="K244" s="74"/>
    </row>
    <row r="245" spans="1:11" ht="15.75">
      <c r="A245" s="542" t="s">
        <v>54</v>
      </c>
      <c r="B245" s="81">
        <v>7991622.795226261</v>
      </c>
      <c r="C245" s="81">
        <v>-2501996.3264524098</v>
      </c>
      <c r="D245" s="81">
        <v>5862327.1264018407</v>
      </c>
      <c r="E245" s="81">
        <v>101999.67517284001</v>
      </c>
      <c r="F245" s="81">
        <v>1200043.0151335001</v>
      </c>
      <c r="G245" s="81">
        <v>4546138.6389510501</v>
      </c>
      <c r="H245" s="81">
        <v>7998232.8215439096</v>
      </c>
      <c r="I245" s="74">
        <v>3883348.9911090001</v>
      </c>
      <c r="J245" s="74">
        <v>308226.13196441001</v>
      </c>
      <c r="K245" s="74">
        <v>891816.88316909014</v>
      </c>
    </row>
    <row r="246" spans="1:11" ht="15.75">
      <c r="A246" s="542" t="s">
        <v>55</v>
      </c>
      <c r="B246" s="81">
        <v>8316237.2229435993</v>
      </c>
      <c r="C246" s="81">
        <v>-2716445.3121344191</v>
      </c>
      <c r="D246" s="81">
        <v>6655281.6789091192</v>
      </c>
      <c r="E246" s="81">
        <v>99399.909910790011</v>
      </c>
      <c r="F246" s="81">
        <v>1517769.4497536002</v>
      </c>
      <c r="G246" s="81">
        <v>4328511.6641588695</v>
      </c>
      <c r="H246" s="81">
        <v>7948368.8481929693</v>
      </c>
      <c r="I246" s="74">
        <v>3655456.25752554</v>
      </c>
      <c r="J246" s="74">
        <v>599486.57206468005</v>
      </c>
      <c r="K246" s="74">
        <v>918282.87768892001</v>
      </c>
    </row>
    <row r="247" spans="1:11" ht="15.75">
      <c r="A247" s="542" t="s">
        <v>56</v>
      </c>
      <c r="B247" s="81">
        <v>8523480.9670053404</v>
      </c>
      <c r="C247" s="81">
        <v>-3230039.2832730096</v>
      </c>
      <c r="D247" s="81">
        <v>7378526.0874658599</v>
      </c>
      <c r="E247" s="81">
        <v>96140.291416309992</v>
      </c>
      <c r="F247" s="81">
        <v>1247209.4732134799</v>
      </c>
      <c r="G247" s="81">
        <v>4521790.3407194708</v>
      </c>
      <c r="H247" s="81">
        <v>8960287.7279312611</v>
      </c>
      <c r="I247" s="74">
        <v>3765004.3150116005</v>
      </c>
      <c r="J247" s="74">
        <v>270847.16131201002</v>
      </c>
      <c r="K247" s="74">
        <v>976362.31190146995</v>
      </c>
    </row>
    <row r="248" spans="1:11" ht="15.75">
      <c r="A248" s="542" t="s">
        <v>57</v>
      </c>
      <c r="B248" s="81">
        <v>8550430.3120210711</v>
      </c>
      <c r="C248" s="81">
        <v>-3107688.5878986004</v>
      </c>
      <c r="D248" s="81">
        <v>7909783.7779165395</v>
      </c>
      <c r="E248" s="81">
        <v>149765.13917076</v>
      </c>
      <c r="F248" s="81">
        <v>1549093.0314107798</v>
      </c>
      <c r="G248" s="81">
        <v>4857312.2493764404</v>
      </c>
      <c r="H248" s="81">
        <v>9166835.305064559</v>
      </c>
      <c r="I248" s="74">
        <v>3964636.6613091305</v>
      </c>
      <c r="J248" s="74">
        <v>393758.47785556002</v>
      </c>
      <c r="K248" s="74">
        <v>1155334.5535552199</v>
      </c>
    </row>
    <row r="249" spans="1:11" ht="15.75">
      <c r="A249" s="542">
        <v>2009</v>
      </c>
      <c r="B249" s="81"/>
      <c r="C249" s="81"/>
      <c r="D249" s="81"/>
      <c r="E249" s="81"/>
      <c r="F249" s="81"/>
      <c r="G249" s="81"/>
      <c r="H249" s="81"/>
      <c r="I249" s="74"/>
      <c r="J249" s="74"/>
      <c r="K249" s="74"/>
    </row>
    <row r="250" spans="1:11" ht="15.75">
      <c r="A250" s="542" t="s">
        <v>54</v>
      </c>
      <c r="B250" s="83">
        <v>8105332.2178045306</v>
      </c>
      <c r="C250" s="83">
        <v>-3605924.3653774792</v>
      </c>
      <c r="D250" s="83">
        <v>8015572.794603779</v>
      </c>
      <c r="E250" s="83">
        <v>210869.76057035002</v>
      </c>
      <c r="F250" s="83">
        <v>1384040.3923980002</v>
      </c>
      <c r="G250" s="83">
        <v>4666714.985061869</v>
      </c>
      <c r="H250" s="83">
        <v>8997817.2540106587</v>
      </c>
      <c r="I250" s="84">
        <v>3862641.7272683894</v>
      </c>
      <c r="J250" s="84">
        <v>346274.24429020006</v>
      </c>
      <c r="K250" s="84">
        <v>1037766.1481078001</v>
      </c>
    </row>
    <row r="251" spans="1:11" ht="15.75">
      <c r="A251" s="542" t="s">
        <v>55</v>
      </c>
      <c r="B251" s="83">
        <v>7643607.1311438996</v>
      </c>
      <c r="C251" s="83">
        <v>-3150018.1333399601</v>
      </c>
      <c r="D251" s="83">
        <v>8305283.4883786598</v>
      </c>
      <c r="E251" s="83">
        <v>251661.16444734001</v>
      </c>
      <c r="F251" s="83">
        <v>1291493.19797949</v>
      </c>
      <c r="G251" s="83">
        <v>4484615.7273286404</v>
      </c>
      <c r="H251" s="83">
        <v>9077026.5306618307</v>
      </c>
      <c r="I251" s="84">
        <v>3738151.9068368804</v>
      </c>
      <c r="J251" s="84">
        <v>284894.34606606001</v>
      </c>
      <c r="K251" s="84">
        <v>1006598.85191343</v>
      </c>
    </row>
    <row r="252" spans="1:11" ht="15.75">
      <c r="A252" s="542" t="s">
        <v>56</v>
      </c>
      <c r="B252" s="83">
        <v>6886864.5521917501</v>
      </c>
      <c r="C252" s="83">
        <v>-2957111.8267005095</v>
      </c>
      <c r="D252" s="83">
        <v>9516411.6005417407</v>
      </c>
      <c r="E252" s="83">
        <v>294951.66490983998</v>
      </c>
      <c r="F252" s="83">
        <v>1261973.5991567299</v>
      </c>
      <c r="G252" s="83">
        <v>4333500.0862480607</v>
      </c>
      <c r="H252" s="83">
        <v>9458490.2460518107</v>
      </c>
      <c r="I252" s="84">
        <v>3554775.5254385802</v>
      </c>
      <c r="J252" s="84">
        <v>230121.58328446001</v>
      </c>
      <c r="K252" s="84">
        <v>1031852.01587227</v>
      </c>
    </row>
    <row r="253" spans="1:11" ht="15.75">
      <c r="A253" s="542" t="s">
        <v>57</v>
      </c>
      <c r="B253" s="81">
        <v>7593321.8175431397</v>
      </c>
      <c r="C253" s="81">
        <v>-2302294.6829203302</v>
      </c>
      <c r="D253" s="81">
        <v>9895762.4779626187</v>
      </c>
      <c r="E253" s="81">
        <v>310324.27024071</v>
      </c>
      <c r="F253" s="81">
        <v>1653859.97968968</v>
      </c>
      <c r="G253" s="81">
        <v>5017115.9271488404</v>
      </c>
      <c r="H253" s="81">
        <v>10780627.142545</v>
      </c>
      <c r="I253" s="74">
        <v>4089879.4831879004</v>
      </c>
      <c r="J253" s="74">
        <v>472318.05104816001</v>
      </c>
      <c r="K253" s="74">
        <v>1181541.92864152</v>
      </c>
    </row>
    <row r="254" spans="1:11" ht="15.75">
      <c r="A254" s="542">
        <v>2010</v>
      </c>
      <c r="B254" s="83"/>
      <c r="C254" s="83"/>
      <c r="D254" s="83"/>
      <c r="E254" s="83"/>
      <c r="F254" s="83"/>
      <c r="G254" s="83"/>
      <c r="H254" s="83"/>
      <c r="I254" s="84"/>
      <c r="J254" s="84"/>
      <c r="K254" s="80"/>
    </row>
    <row r="255" spans="1:11" ht="15.75">
      <c r="A255" s="542" t="s">
        <v>54</v>
      </c>
      <c r="B255" s="83">
        <v>7249631.8516228097</v>
      </c>
      <c r="C255" s="83">
        <v>-1649471.8410700993</v>
      </c>
      <c r="D255" s="83">
        <v>9715608.119356053</v>
      </c>
      <c r="E255" s="83">
        <v>321814.42092116998</v>
      </c>
      <c r="F255" s="83">
        <v>1810889.9921094198</v>
      </c>
      <c r="G255" s="83">
        <v>4966453.8664873997</v>
      </c>
      <c r="H255" s="83">
        <v>11023312.970613949</v>
      </c>
      <c r="I255" s="84">
        <v>4132896.4809747599</v>
      </c>
      <c r="J255" s="84">
        <v>724432.58667759004</v>
      </c>
      <c r="K255" s="84">
        <v>1086457.4054318299</v>
      </c>
    </row>
    <row r="256" spans="1:11" ht="15.75">
      <c r="A256" s="542" t="s">
        <v>55</v>
      </c>
      <c r="B256" s="83">
        <v>6484759.0065151807</v>
      </c>
      <c r="C256" s="83">
        <v>-1489877.5147097702</v>
      </c>
      <c r="D256" s="83">
        <v>9783650.3896958791</v>
      </c>
      <c r="E256" s="83">
        <v>319167.11097302998</v>
      </c>
      <c r="F256" s="83">
        <v>1535112.3485388597</v>
      </c>
      <c r="G256" s="83">
        <v>4917989.9228636697</v>
      </c>
      <c r="H256" s="83">
        <v>10845498.096374892</v>
      </c>
      <c r="I256" s="84">
        <v>4122577.8482950698</v>
      </c>
      <c r="J256" s="84">
        <v>471479.34774591995</v>
      </c>
      <c r="K256" s="84">
        <v>1063633.0007929399</v>
      </c>
    </row>
    <row r="257" spans="1:11" ht="15.75">
      <c r="A257" s="542" t="s">
        <v>56</v>
      </c>
      <c r="B257" s="83">
        <v>6453963.9705059491</v>
      </c>
      <c r="C257" s="83">
        <v>-1026277.2824700093</v>
      </c>
      <c r="D257" s="83">
        <v>9994873.5827435795</v>
      </c>
      <c r="E257" s="83">
        <v>341241.20105281001</v>
      </c>
      <c r="F257" s="83">
        <v>1344324.6143656103</v>
      </c>
      <c r="G257" s="83">
        <v>5255890.7983764</v>
      </c>
      <c r="H257" s="83">
        <v>11224789.76625878</v>
      </c>
      <c r="I257" s="84">
        <v>4375026.63132161</v>
      </c>
      <c r="J257" s="84">
        <v>218929.68996792997</v>
      </c>
      <c r="K257" s="84">
        <v>1125394.9243976802</v>
      </c>
    </row>
    <row r="258" spans="1:11" ht="15.75">
      <c r="A258" s="542" t="s">
        <v>57</v>
      </c>
      <c r="B258" s="936">
        <v>6506618.5896335989</v>
      </c>
      <c r="C258" s="936">
        <v>-1121798.6274487204</v>
      </c>
      <c r="D258" s="936">
        <v>9460534.2555823773</v>
      </c>
      <c r="E258" s="936">
        <v>369809.82430045994</v>
      </c>
      <c r="F258" s="936">
        <v>1845714.5165741201</v>
      </c>
      <c r="G258" s="936">
        <v>5571269.8895916399</v>
      </c>
      <c r="H258" s="936">
        <v>11525530.341864239</v>
      </c>
      <c r="I258" s="84">
        <v>4488974.8233327297</v>
      </c>
      <c r="J258" s="84">
        <v>467580.09010104998</v>
      </c>
      <c r="K258" s="84">
        <v>1378134.4264730702</v>
      </c>
    </row>
    <row r="259" spans="1:11" ht="15.75">
      <c r="A259" s="542">
        <v>2011</v>
      </c>
      <c r="B259" s="936"/>
      <c r="C259" s="936"/>
      <c r="D259" s="936"/>
      <c r="E259" s="936"/>
      <c r="F259" s="936"/>
      <c r="G259" s="936"/>
      <c r="H259" s="936"/>
      <c r="I259" s="84"/>
      <c r="J259" s="84"/>
      <c r="K259" s="84"/>
    </row>
    <row r="260" spans="1:11" ht="15.75">
      <c r="A260" s="542" t="s">
        <v>54</v>
      </c>
      <c r="B260" s="83">
        <v>6988078.1024739295</v>
      </c>
      <c r="C260" s="83">
        <v>-1240157.98395412</v>
      </c>
      <c r="D260" s="83">
        <v>9070174.6476979498</v>
      </c>
      <c r="E260" s="83">
        <v>376771.66840172996</v>
      </c>
      <c r="F260" s="83">
        <v>1705916.4410128002</v>
      </c>
      <c r="G260" s="83">
        <v>5424517.2001833813</v>
      </c>
      <c r="H260" s="83">
        <v>11653623.806210142</v>
      </c>
      <c r="I260" s="84">
        <v>4311833.0521212211</v>
      </c>
      <c r="J260" s="84">
        <v>289537.39913762</v>
      </c>
      <c r="K260" s="84">
        <v>1416379.0418751801</v>
      </c>
    </row>
    <row r="261" spans="1:11" ht="15.75">
      <c r="A261" s="542" t="s">
        <v>55</v>
      </c>
      <c r="B261" s="83">
        <v>6453690.2622074606</v>
      </c>
      <c r="C261" s="83">
        <v>-1068311.3299590996</v>
      </c>
      <c r="D261" s="83">
        <v>9537711.9368133284</v>
      </c>
      <c r="E261" s="83">
        <v>420237.94762073999</v>
      </c>
      <c r="F261" s="83">
        <v>2065056.3384857802</v>
      </c>
      <c r="G261" s="83">
        <v>5637264.5382671906</v>
      </c>
      <c r="H261" s="83">
        <v>12172096.71063769</v>
      </c>
      <c r="I261" s="84">
        <v>4620814.6187910307</v>
      </c>
      <c r="J261" s="84">
        <v>711073.73210086999</v>
      </c>
      <c r="K261" s="84">
        <v>1353982.6063849102</v>
      </c>
    </row>
    <row r="262" spans="1:11" ht="15.75">
      <c r="A262" s="542" t="s">
        <v>56</v>
      </c>
      <c r="B262" s="81">
        <v>6669766.0504796105</v>
      </c>
      <c r="C262" s="81">
        <v>-1148207.624127429</v>
      </c>
      <c r="D262" s="81">
        <v>10710576.188283712</v>
      </c>
      <c r="E262" s="81">
        <v>400160.82640396</v>
      </c>
      <c r="F262" s="81">
        <v>1908239.3708149199</v>
      </c>
      <c r="G262" s="81">
        <v>6002260.1325473497</v>
      </c>
      <c r="H262" s="81">
        <v>12618080.334928099</v>
      </c>
      <c r="I262" s="74">
        <v>4990503.9162102193</v>
      </c>
      <c r="J262" s="74">
        <v>565881.34323582996</v>
      </c>
      <c r="K262" s="74">
        <v>1342358.0275790901</v>
      </c>
    </row>
    <row r="263" spans="1:11" ht="16.5" thickBot="1">
      <c r="A263" s="543" t="s">
        <v>57</v>
      </c>
      <c r="B263" s="85">
        <v>7138672.7772038607</v>
      </c>
      <c r="C263" s="85">
        <v>-496861.61620338075</v>
      </c>
      <c r="D263" s="85">
        <v>13670373.159760438</v>
      </c>
      <c r="E263" s="85">
        <v>513218.65656525001</v>
      </c>
      <c r="F263" s="85">
        <v>2784065.4296564898</v>
      </c>
      <c r="G263" s="85">
        <v>6771581.4886862896</v>
      </c>
      <c r="H263" s="85">
        <v>13303494.497339509</v>
      </c>
      <c r="I263" s="86">
        <v>5526446.1357723</v>
      </c>
      <c r="J263" s="86">
        <v>1218018.9897995801</v>
      </c>
      <c r="K263" s="86">
        <v>1566046.4398569099</v>
      </c>
    </row>
    <row r="264" spans="1:11">
      <c r="A264" s="536" t="s">
        <v>35</v>
      </c>
      <c r="B264" s="603"/>
      <c r="C264" s="603"/>
      <c r="D264" s="603"/>
      <c r="E264" s="603"/>
      <c r="F264" s="604"/>
      <c r="G264" s="603"/>
      <c r="H264" s="536"/>
      <c r="I264" s="605"/>
      <c r="J264" s="605"/>
      <c r="K264" s="605"/>
    </row>
    <row r="265" spans="1:11">
      <c r="A265" s="1301" t="s">
        <v>914</v>
      </c>
      <c r="B265" s="1301"/>
      <c r="C265" s="1301"/>
      <c r="D265" s="1301"/>
      <c r="E265" s="1301"/>
      <c r="F265" s="1301"/>
      <c r="G265" s="1301"/>
      <c r="H265" s="1301"/>
      <c r="I265" s="1301"/>
      <c r="J265" s="1301"/>
      <c r="K265" s="1301"/>
    </row>
    <row r="266" spans="1:11">
      <c r="B266" s="88"/>
      <c r="C266" s="88"/>
      <c r="D266" s="88"/>
      <c r="E266" s="88"/>
      <c r="G266" s="88"/>
      <c r="H266" s="88"/>
      <c r="I266" s="56"/>
      <c r="J266" s="56"/>
      <c r="K266" s="56"/>
    </row>
    <row r="267" spans="1:11">
      <c r="B267" s="88"/>
      <c r="C267" s="88"/>
      <c r="D267" s="88"/>
      <c r="E267" s="88"/>
      <c r="G267" s="88"/>
      <c r="I267" s="56"/>
      <c r="J267" s="56"/>
      <c r="K267" s="56"/>
    </row>
    <row r="268" spans="1:11">
      <c r="I268" s="56"/>
      <c r="J268" s="56"/>
      <c r="K268" s="56"/>
    </row>
    <row r="269" spans="1:11">
      <c r="I269" s="56"/>
      <c r="J269" s="56"/>
      <c r="K269" s="56"/>
    </row>
    <row r="270" spans="1:11">
      <c r="I270" s="56"/>
      <c r="J270" s="56"/>
      <c r="K270" s="56"/>
    </row>
    <row r="271" spans="1:11">
      <c r="I271" s="56"/>
      <c r="J271" s="56"/>
      <c r="K271" s="56"/>
    </row>
    <row r="272" spans="1:11">
      <c r="I272" s="56"/>
      <c r="J272" s="56"/>
      <c r="K272" s="56"/>
    </row>
    <row r="273" spans="9:11">
      <c r="I273" s="56"/>
      <c r="J273" s="56"/>
      <c r="K273" s="56"/>
    </row>
    <row r="274" spans="9:11">
      <c r="I274" s="56"/>
      <c r="J274" s="56"/>
      <c r="K274" s="56"/>
    </row>
    <row r="275" spans="9:11">
      <c r="I275" s="56"/>
      <c r="J275" s="56"/>
      <c r="K275" s="56"/>
    </row>
    <row r="276" spans="9:11">
      <c r="I276" s="56"/>
      <c r="J276" s="56"/>
      <c r="K276" s="56"/>
    </row>
    <row r="277" spans="9:11">
      <c r="I277" s="56"/>
      <c r="J277" s="56"/>
      <c r="K277" s="56"/>
    </row>
    <row r="278" spans="9:11">
      <c r="I278" s="56"/>
      <c r="J278" s="56"/>
      <c r="K278" s="56"/>
    </row>
    <row r="279" spans="9:11">
      <c r="I279" s="56"/>
      <c r="J279" s="56"/>
      <c r="K279" s="56"/>
    </row>
    <row r="280" spans="9:11">
      <c r="I280" s="56"/>
      <c r="J280" s="56"/>
      <c r="K280" s="56"/>
    </row>
    <row r="281" spans="9:11">
      <c r="I281" s="56"/>
      <c r="J281" s="56"/>
      <c r="K281" s="56"/>
    </row>
    <row r="282" spans="9:11">
      <c r="I282" s="56"/>
      <c r="J282" s="56"/>
      <c r="K282" s="56"/>
    </row>
    <row r="283" spans="9:11">
      <c r="I283" s="56"/>
      <c r="J283" s="56"/>
      <c r="K283" s="56"/>
    </row>
    <row r="284" spans="9:11">
      <c r="I284" s="56"/>
      <c r="J284" s="56"/>
      <c r="K284" s="56"/>
    </row>
    <row r="285" spans="9:11">
      <c r="I285" s="56"/>
      <c r="J285" s="56"/>
      <c r="K285" s="56"/>
    </row>
    <row r="286" spans="9:11">
      <c r="I286" s="56"/>
      <c r="J286" s="56"/>
      <c r="K286" s="56"/>
    </row>
    <row r="287" spans="9:11">
      <c r="I287" s="56"/>
      <c r="J287" s="56"/>
      <c r="K287" s="56"/>
    </row>
    <row r="288" spans="9:11">
      <c r="I288" s="56"/>
      <c r="J288" s="56"/>
      <c r="K288" s="56"/>
    </row>
    <row r="289" spans="9:11">
      <c r="I289" s="56"/>
      <c r="J289" s="56"/>
      <c r="K289" s="56"/>
    </row>
    <row r="290" spans="9:11">
      <c r="I290" s="56"/>
      <c r="J290" s="56"/>
      <c r="K290" s="56"/>
    </row>
    <row r="291" spans="9:11">
      <c r="I291" s="56"/>
      <c r="J291" s="56"/>
      <c r="K291" s="56"/>
    </row>
    <row r="292" spans="9:11">
      <c r="I292" s="56"/>
      <c r="J292" s="56"/>
      <c r="K292" s="56"/>
    </row>
    <row r="293" spans="9:11">
      <c r="I293" s="56"/>
      <c r="J293" s="56"/>
      <c r="K293" s="56"/>
    </row>
    <row r="294" spans="9:11">
      <c r="I294" s="56"/>
      <c r="J294" s="56"/>
      <c r="K294" s="56"/>
    </row>
    <row r="295" spans="9:11">
      <c r="I295" s="56"/>
      <c r="J295" s="56"/>
      <c r="K295" s="56"/>
    </row>
    <row r="296" spans="9:11">
      <c r="I296" s="56"/>
      <c r="J296" s="56"/>
      <c r="K296" s="56"/>
    </row>
    <row r="297" spans="9:11">
      <c r="I297" s="56"/>
      <c r="J297" s="56"/>
      <c r="K297" s="56"/>
    </row>
    <row r="298" spans="9:11">
      <c r="I298" s="56"/>
      <c r="J298" s="56"/>
      <c r="K298" s="56"/>
    </row>
    <row r="299" spans="9:11">
      <c r="I299" s="56"/>
      <c r="J299" s="56"/>
      <c r="K299" s="56"/>
    </row>
    <row r="300" spans="9:11">
      <c r="I300" s="56"/>
      <c r="J300" s="56"/>
      <c r="K300" s="56"/>
    </row>
    <row r="301" spans="9:11">
      <c r="I301" s="56"/>
      <c r="J301" s="56"/>
      <c r="K301" s="56"/>
    </row>
    <row r="302" spans="9:11">
      <c r="I302" s="56"/>
      <c r="J302" s="56"/>
      <c r="K302" s="56"/>
    </row>
    <row r="303" spans="9:11">
      <c r="I303" s="56"/>
      <c r="J303" s="56"/>
      <c r="K303" s="56"/>
    </row>
    <row r="304" spans="9:11">
      <c r="I304" s="56"/>
      <c r="J304" s="56"/>
      <c r="K304" s="56"/>
    </row>
    <row r="305" spans="9:11">
      <c r="I305" s="56"/>
      <c r="J305" s="56"/>
      <c r="K305" s="56"/>
    </row>
    <row r="306" spans="9:11">
      <c r="I306" s="56"/>
      <c r="J306" s="56"/>
      <c r="K306" s="56"/>
    </row>
    <row r="307" spans="9:11">
      <c r="I307" s="56"/>
      <c r="J307" s="56"/>
      <c r="K307" s="56"/>
    </row>
    <row r="308" spans="9:11">
      <c r="I308" s="56"/>
      <c r="J308" s="56"/>
      <c r="K308" s="56"/>
    </row>
    <row r="309" spans="9:11">
      <c r="I309" s="56"/>
      <c r="J309" s="56"/>
      <c r="K309" s="56"/>
    </row>
    <row r="310" spans="9:11">
      <c r="I310" s="56"/>
      <c r="J310" s="56"/>
      <c r="K310" s="56"/>
    </row>
  </sheetData>
  <mergeCells count="11">
    <mergeCell ref="B2:B3"/>
    <mergeCell ref="A265:K265"/>
    <mergeCell ref="I2:I3"/>
    <mergeCell ref="J2:J3"/>
    <mergeCell ref="K2:K3"/>
    <mergeCell ref="H2:H3"/>
    <mergeCell ref="G2:G3"/>
    <mergeCell ref="F2:F3"/>
    <mergeCell ref="E2:E3"/>
    <mergeCell ref="D2:D3"/>
    <mergeCell ref="C2:C3"/>
  </mergeCells>
  <printOptions horizontalCentered="1" verticalCentered="1"/>
  <pageMargins left="0.196850393700787" right="0.196850393700787" top="0.47244094488188998" bottom="0.23622047244094499" header="0.7" footer="0.23622047244094499"/>
  <pageSetup paperSize="9" scale="18" orientation="landscape" r:id="rId1"/>
  <headerFooter alignWithMargins="0"/>
  <rowBreaks count="1" manualBreakCount="1">
    <brk id="108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B28"/>
  <sheetViews>
    <sheetView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3" sqref="B3"/>
    </sheetView>
  </sheetViews>
  <sheetFormatPr defaultRowHeight="14.25"/>
  <cols>
    <col min="1" max="1" width="11.5703125" style="237" customWidth="1"/>
    <col min="2" max="28" width="10.7109375" style="237" customWidth="1"/>
    <col min="29" max="16384" width="9.140625" style="237"/>
  </cols>
  <sheetData>
    <row r="1" spans="1:28" s="358" customFormat="1" ht="17.25" thickBot="1">
      <c r="A1" s="357" t="s">
        <v>903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</row>
    <row r="2" spans="1:28" ht="18.95" customHeight="1" thickBot="1">
      <c r="A2" s="916" t="s">
        <v>621</v>
      </c>
      <c r="B2" s="914">
        <v>1985</v>
      </c>
      <c r="C2" s="914">
        <v>1986</v>
      </c>
      <c r="D2" s="914">
        <v>1987</v>
      </c>
      <c r="E2" s="914">
        <v>1988</v>
      </c>
      <c r="F2" s="914">
        <v>1989</v>
      </c>
      <c r="G2" s="914">
        <v>1990</v>
      </c>
      <c r="H2" s="914">
        <v>1991</v>
      </c>
      <c r="I2" s="914">
        <v>1992</v>
      </c>
      <c r="J2" s="914">
        <v>1993</v>
      </c>
      <c r="K2" s="914">
        <v>1994</v>
      </c>
      <c r="L2" s="914">
        <v>1995</v>
      </c>
      <c r="M2" s="914">
        <v>1996</v>
      </c>
      <c r="N2" s="914">
        <v>1997</v>
      </c>
      <c r="O2" s="914">
        <v>1998</v>
      </c>
      <c r="P2" s="914">
        <v>1999</v>
      </c>
      <c r="Q2" s="914">
        <v>2000</v>
      </c>
      <c r="R2" s="914">
        <v>2001</v>
      </c>
      <c r="S2" s="914">
        <v>2002</v>
      </c>
      <c r="T2" s="914">
        <v>2003</v>
      </c>
      <c r="U2" s="914">
        <v>2004</v>
      </c>
      <c r="V2" s="914">
        <v>2005</v>
      </c>
      <c r="W2" s="914">
        <v>2006</v>
      </c>
      <c r="X2" s="914">
        <v>2007</v>
      </c>
      <c r="Y2" s="914">
        <v>2008</v>
      </c>
      <c r="Z2" s="915">
        <v>2009</v>
      </c>
      <c r="AA2" s="915">
        <v>2010</v>
      </c>
      <c r="AB2" s="915">
        <v>2011</v>
      </c>
    </row>
    <row r="3" spans="1:28" ht="18.95" customHeight="1" thickTop="1">
      <c r="A3" s="917" t="s">
        <v>622</v>
      </c>
      <c r="B3" s="924"/>
      <c r="C3" s="924"/>
      <c r="D3" s="924"/>
      <c r="E3" s="924"/>
      <c r="F3" s="924"/>
      <c r="G3" s="924"/>
      <c r="H3" s="924"/>
      <c r="I3" s="924"/>
      <c r="J3" s="924"/>
      <c r="K3" s="924"/>
      <c r="L3" s="924"/>
      <c r="M3" s="924"/>
      <c r="N3" s="924"/>
      <c r="O3" s="924"/>
      <c r="P3" s="924"/>
      <c r="Q3" s="924"/>
      <c r="R3" s="924"/>
      <c r="S3" s="924"/>
      <c r="T3" s="924"/>
      <c r="U3" s="924"/>
      <c r="V3" s="924"/>
      <c r="W3" s="924"/>
      <c r="X3" s="924"/>
      <c r="Y3" s="924"/>
      <c r="Z3" s="928"/>
      <c r="AA3" s="928"/>
      <c r="AB3" s="928"/>
    </row>
    <row r="4" spans="1:28" ht="18.95" customHeight="1">
      <c r="A4" s="918" t="s">
        <v>623</v>
      </c>
      <c r="B4" s="933">
        <v>12.44159178433889</v>
      </c>
      <c r="C4" s="933">
        <v>4.2325022072030958</v>
      </c>
      <c r="D4" s="933">
        <v>22.919480974669412</v>
      </c>
      <c r="E4" s="933">
        <v>34.987851749763863</v>
      </c>
      <c r="F4" s="933">
        <v>3.5384151614301493</v>
      </c>
      <c r="G4" s="933">
        <v>45.919668473063439</v>
      </c>
      <c r="H4" s="933">
        <v>27.434625887493176</v>
      </c>
      <c r="I4" s="933">
        <v>47.526593918740382</v>
      </c>
      <c r="J4" s="933">
        <v>53.757968324004445</v>
      </c>
      <c r="K4" s="933">
        <v>34.495142151743231</v>
      </c>
      <c r="L4" s="933">
        <v>19.411714745051313</v>
      </c>
      <c r="M4" s="933">
        <v>16.178158590808227</v>
      </c>
      <c r="N4" s="933">
        <v>16.039002948568559</v>
      </c>
      <c r="O4" s="933">
        <v>22.317774535924762</v>
      </c>
      <c r="P4" s="933">
        <v>33.120887562749466</v>
      </c>
      <c r="Q4" s="933">
        <v>48.067691977704172</v>
      </c>
      <c r="R4" s="933">
        <v>27.004644649417088</v>
      </c>
      <c r="S4" s="933">
        <v>21.554229336363093</v>
      </c>
      <c r="T4" s="933">
        <v>24.113693975584521</v>
      </c>
      <c r="U4" s="933">
        <v>14.023634517406885</v>
      </c>
      <c r="V4" s="933">
        <v>24.353294374379384</v>
      </c>
      <c r="W4" s="933">
        <v>43.094916185486639</v>
      </c>
      <c r="X4" s="933">
        <v>44.802157088265169</v>
      </c>
      <c r="Y4" s="933">
        <v>57.882224714202167</v>
      </c>
      <c r="Z4" s="933">
        <v>17.073039966519492</v>
      </c>
      <c r="AA4" s="933">
        <v>6.9096462857898233</v>
      </c>
      <c r="AB4" s="933">
        <v>15.426311004684639</v>
      </c>
    </row>
    <row r="5" spans="1:28" ht="18.95" customHeight="1" thickBot="1">
      <c r="A5" s="919" t="s">
        <v>624</v>
      </c>
      <c r="B5" s="925" t="s">
        <v>1010</v>
      </c>
      <c r="C5" s="925" t="s">
        <v>1010</v>
      </c>
      <c r="D5" s="925" t="s">
        <v>1010</v>
      </c>
      <c r="E5" s="925" t="s">
        <v>1010</v>
      </c>
      <c r="F5" s="925" t="s">
        <v>1010</v>
      </c>
      <c r="G5" s="925" t="s">
        <v>1010</v>
      </c>
      <c r="H5" s="925">
        <v>19.8</v>
      </c>
      <c r="I5" s="925">
        <v>26.8</v>
      </c>
      <c r="J5" s="925">
        <v>18</v>
      </c>
      <c r="K5" s="925">
        <v>14.8</v>
      </c>
      <c r="L5" s="925">
        <v>10.1</v>
      </c>
      <c r="M5" s="925">
        <v>16.8</v>
      </c>
      <c r="N5" s="925">
        <v>15</v>
      </c>
      <c r="O5" s="925">
        <v>15.6</v>
      </c>
      <c r="P5" s="925">
        <v>10</v>
      </c>
      <c r="Q5" s="925">
        <v>14.6</v>
      </c>
      <c r="R5" s="925">
        <v>12.2</v>
      </c>
      <c r="S5" s="925">
        <v>15.3</v>
      </c>
      <c r="T5" s="925">
        <v>15</v>
      </c>
      <c r="U5" s="925">
        <v>15</v>
      </c>
      <c r="V5" s="925">
        <v>15</v>
      </c>
      <c r="W5" s="925">
        <v>27</v>
      </c>
      <c r="X5" s="925">
        <v>24.1</v>
      </c>
      <c r="Y5" s="925">
        <v>45</v>
      </c>
      <c r="Z5" s="929">
        <v>20.8</v>
      </c>
      <c r="AA5" s="929">
        <v>29.25</v>
      </c>
      <c r="AB5" s="929">
        <v>13.75</v>
      </c>
    </row>
    <row r="6" spans="1:28" ht="18.95" customHeight="1">
      <c r="A6" s="920" t="s">
        <v>625</v>
      </c>
      <c r="B6" s="926"/>
      <c r="C6" s="926"/>
      <c r="D6" s="926"/>
      <c r="E6" s="926"/>
      <c r="F6" s="926"/>
      <c r="G6" s="926"/>
      <c r="H6" s="926"/>
      <c r="I6" s="926"/>
      <c r="J6" s="926"/>
      <c r="K6" s="926"/>
      <c r="L6" s="926"/>
      <c r="M6" s="926"/>
      <c r="N6" s="926"/>
      <c r="O6" s="926"/>
      <c r="P6" s="926"/>
      <c r="Q6" s="926"/>
      <c r="R6" s="926"/>
      <c r="S6" s="926"/>
      <c r="T6" s="926"/>
      <c r="U6" s="926"/>
      <c r="V6" s="926"/>
      <c r="W6" s="926"/>
      <c r="X6" s="926"/>
      <c r="Y6" s="926"/>
      <c r="Z6" s="930"/>
      <c r="AA6" s="930"/>
      <c r="AB6" s="930"/>
    </row>
    <row r="7" spans="1:28" ht="18.95" customHeight="1">
      <c r="A7" s="918" t="s">
        <v>623</v>
      </c>
      <c r="B7" s="933">
        <v>11.04976354514247</v>
      </c>
      <c r="C7" s="933">
        <v>-2.2885141951289838</v>
      </c>
      <c r="D7" s="933">
        <v>12.059378779387048</v>
      </c>
      <c r="E7" s="933">
        <v>46.305204761873412</v>
      </c>
      <c r="F7" s="933">
        <v>18.157079178305246</v>
      </c>
      <c r="G7" s="933">
        <v>49.05972103788524</v>
      </c>
      <c r="H7" s="933">
        <v>27.876811335114237</v>
      </c>
      <c r="I7" s="933">
        <v>51.722978500250662</v>
      </c>
      <c r="J7" s="933">
        <v>56.315616563140921</v>
      </c>
      <c r="K7" s="933">
        <v>42.641374412953823</v>
      </c>
      <c r="L7" s="933">
        <v>18.904716261351908</v>
      </c>
      <c r="M7" s="933">
        <v>12.933509488101786</v>
      </c>
      <c r="N7" s="933">
        <v>18.094480042153151</v>
      </c>
      <c r="O7" s="933">
        <v>18.595981124814628</v>
      </c>
      <c r="P7" s="933">
        <v>23.386195044607881</v>
      </c>
      <c r="Q7" s="933">
        <v>62.240023860484442</v>
      </c>
      <c r="R7" s="933">
        <v>28.064569340710786</v>
      </c>
      <c r="S7" s="933">
        <v>15.86194939564923</v>
      </c>
      <c r="T7" s="933">
        <v>29.517033492297077</v>
      </c>
      <c r="U7" s="933">
        <v>8.5755494898858871</v>
      </c>
      <c r="V7" s="933">
        <v>29.664878961764625</v>
      </c>
      <c r="W7" s="933">
        <v>32.181199672877362</v>
      </c>
      <c r="X7" s="933">
        <v>37.633383405411912</v>
      </c>
      <c r="Y7" s="933">
        <v>56.070155914705055</v>
      </c>
      <c r="Z7" s="933">
        <v>2.4122853527789099</v>
      </c>
      <c r="AA7" s="933">
        <v>11.045270052461813</v>
      </c>
      <c r="AB7" s="933">
        <v>21.544667964068594</v>
      </c>
    </row>
    <row r="8" spans="1:28" ht="18.95" customHeight="1" thickBot="1">
      <c r="A8" s="919" t="s">
        <v>624</v>
      </c>
      <c r="B8" s="925">
        <v>6.5</v>
      </c>
      <c r="C8" s="925">
        <v>7.8</v>
      </c>
      <c r="D8" s="925">
        <v>11.8</v>
      </c>
      <c r="E8" s="925">
        <v>15</v>
      </c>
      <c r="F8" s="925">
        <v>14.6</v>
      </c>
      <c r="G8" s="925">
        <v>13</v>
      </c>
      <c r="H8" s="925">
        <v>14.6</v>
      </c>
      <c r="I8" s="925">
        <v>24.3</v>
      </c>
      <c r="J8" s="925">
        <v>20</v>
      </c>
      <c r="K8" s="925">
        <v>21.4</v>
      </c>
      <c r="L8" s="925">
        <v>9.4</v>
      </c>
      <c r="M8" s="925">
        <v>14.5</v>
      </c>
      <c r="N8" s="925">
        <v>13.5</v>
      </c>
      <c r="O8" s="925">
        <v>10.199999999999999</v>
      </c>
      <c r="P8" s="925">
        <v>4.0999999999999996</v>
      </c>
      <c r="Q8" s="925">
        <v>9.8000000000000007</v>
      </c>
      <c r="R8" s="925">
        <v>4.3</v>
      </c>
      <c r="S8" s="925">
        <v>12.4</v>
      </c>
      <c r="T8" s="925">
        <v>13.8</v>
      </c>
      <c r="U8" s="925">
        <v>10.8</v>
      </c>
      <c r="V8" s="925">
        <v>11.4</v>
      </c>
      <c r="W8" s="925" t="s">
        <v>53</v>
      </c>
      <c r="X8" s="925" t="s">
        <v>53</v>
      </c>
      <c r="Y8" s="925" t="s">
        <v>53</v>
      </c>
      <c r="Z8" s="925">
        <v>32.200000000000003</v>
      </c>
      <c r="AA8" s="929">
        <v>22.4</v>
      </c>
      <c r="AB8" s="925" t="s">
        <v>53</v>
      </c>
    </row>
    <row r="9" spans="1:28" ht="18.95" customHeight="1">
      <c r="A9" s="921" t="s">
        <v>626</v>
      </c>
      <c r="B9" s="934"/>
      <c r="C9" s="934"/>
      <c r="D9" s="934"/>
      <c r="E9" s="934"/>
      <c r="F9" s="934"/>
      <c r="G9" s="934"/>
      <c r="H9" s="934"/>
      <c r="I9" s="934"/>
      <c r="J9" s="934"/>
      <c r="K9" s="934"/>
      <c r="L9" s="934"/>
      <c r="M9" s="934"/>
      <c r="N9" s="934"/>
      <c r="O9" s="934"/>
      <c r="P9" s="934"/>
      <c r="Q9" s="934"/>
      <c r="R9" s="926"/>
      <c r="S9" s="926"/>
      <c r="T9" s="926"/>
      <c r="U9" s="926"/>
      <c r="V9" s="926"/>
      <c r="W9" s="926"/>
      <c r="X9" s="926"/>
      <c r="Y9" s="926"/>
      <c r="Z9" s="931"/>
      <c r="AA9" s="931"/>
      <c r="AB9" s="931"/>
    </row>
    <row r="10" spans="1:28" ht="18.95" customHeight="1">
      <c r="A10" s="918" t="s">
        <v>623</v>
      </c>
      <c r="B10" s="933">
        <v>7.6263405432752673</v>
      </c>
      <c r="C10" s="933">
        <v>9.8306570020834219</v>
      </c>
      <c r="D10" s="933">
        <v>16.616689343601802</v>
      </c>
      <c r="E10" s="933">
        <v>24.180108744902579</v>
      </c>
      <c r="F10" s="933">
        <v>-32.490225876660872</v>
      </c>
      <c r="G10" s="933">
        <v>57.304576237292004</v>
      </c>
      <c r="H10" s="933">
        <v>40.364168612232056</v>
      </c>
      <c r="I10" s="933">
        <v>109.37644429979805</v>
      </c>
      <c r="J10" s="933">
        <v>64.082492576946564</v>
      </c>
      <c r="K10" s="933">
        <v>56.436609394479362</v>
      </c>
      <c r="L10" s="933">
        <v>8.0269781862195462</v>
      </c>
      <c r="M10" s="933">
        <v>-21.772923849495548</v>
      </c>
      <c r="N10" s="933">
        <v>-1.4035805539533568</v>
      </c>
      <c r="O10" s="933">
        <v>40.074179209046044</v>
      </c>
      <c r="P10" s="933">
        <v>23.321371823741828</v>
      </c>
      <c r="Q10" s="933">
        <v>-25.31579422819728</v>
      </c>
      <c r="R10" s="933">
        <v>79.866897004180188</v>
      </c>
      <c r="S10" s="933">
        <v>56.585698098124517</v>
      </c>
      <c r="T10" s="933">
        <v>35.695466824050797</v>
      </c>
      <c r="U10" s="933">
        <v>11.986891673952842</v>
      </c>
      <c r="V10" s="933">
        <v>14.51431857499883</v>
      </c>
      <c r="W10" s="933">
        <v>-69.127278531954232</v>
      </c>
      <c r="X10" s="933">
        <v>279.56830140234132</v>
      </c>
      <c r="Y10" s="933">
        <v>84.200456630875081</v>
      </c>
      <c r="Z10" s="933">
        <v>58.547332729934098</v>
      </c>
      <c r="AA10" s="933">
        <v>9.9974720354500093</v>
      </c>
      <c r="AB10" s="933">
        <v>57.164365448615129</v>
      </c>
    </row>
    <row r="11" spans="1:28" ht="18.95" customHeight="1" thickBot="1">
      <c r="A11" s="919" t="s">
        <v>624</v>
      </c>
      <c r="B11" s="925">
        <v>7.2</v>
      </c>
      <c r="C11" s="925">
        <v>8.6999999999999993</v>
      </c>
      <c r="D11" s="925">
        <v>4.4000000000000004</v>
      </c>
      <c r="E11" s="925">
        <v>8.1</v>
      </c>
      <c r="F11" s="925">
        <v>9.5</v>
      </c>
      <c r="G11" s="925">
        <v>13.5</v>
      </c>
      <c r="H11" s="925">
        <v>10.6</v>
      </c>
      <c r="I11" s="925">
        <v>13.2</v>
      </c>
      <c r="J11" s="925">
        <v>17.5</v>
      </c>
      <c r="K11" s="925">
        <v>9.4</v>
      </c>
      <c r="L11" s="925">
        <v>11.3</v>
      </c>
      <c r="M11" s="925">
        <v>12</v>
      </c>
      <c r="N11" s="925">
        <v>24.8</v>
      </c>
      <c r="O11" s="925">
        <v>24.5</v>
      </c>
      <c r="P11" s="925">
        <v>18.3</v>
      </c>
      <c r="Q11" s="925">
        <v>27.8</v>
      </c>
      <c r="R11" s="925">
        <v>15.8</v>
      </c>
      <c r="S11" s="925">
        <v>57.9</v>
      </c>
      <c r="T11" s="925">
        <v>25.7</v>
      </c>
      <c r="U11" s="925">
        <v>22.5</v>
      </c>
      <c r="V11" s="925">
        <v>22.5</v>
      </c>
      <c r="W11" s="925">
        <v>-72.3</v>
      </c>
      <c r="X11" s="925">
        <v>-29.9</v>
      </c>
      <c r="Y11" s="925">
        <v>66</v>
      </c>
      <c r="Z11" s="929">
        <v>87</v>
      </c>
      <c r="AA11" s="929">
        <v>51.4</v>
      </c>
      <c r="AB11" s="929">
        <v>27.69</v>
      </c>
    </row>
    <row r="12" spans="1:28" ht="18.95" customHeight="1">
      <c r="A12" s="921" t="s">
        <v>224</v>
      </c>
      <c r="B12" s="934"/>
      <c r="C12" s="934"/>
      <c r="D12" s="934"/>
      <c r="E12" s="934"/>
      <c r="F12" s="934"/>
      <c r="G12" s="934"/>
      <c r="H12" s="934"/>
      <c r="I12" s="934"/>
      <c r="J12" s="934"/>
      <c r="K12" s="934"/>
      <c r="L12" s="934"/>
      <c r="M12" s="934"/>
      <c r="N12" s="934"/>
      <c r="O12" s="934"/>
      <c r="P12" s="934"/>
      <c r="Q12" s="934"/>
      <c r="R12" s="926"/>
      <c r="S12" s="926"/>
      <c r="T12" s="926"/>
      <c r="U12" s="926"/>
      <c r="V12" s="926"/>
      <c r="W12" s="926"/>
      <c r="X12" s="926"/>
      <c r="Y12" s="926"/>
      <c r="Z12" s="931"/>
      <c r="AA12" s="931"/>
      <c r="AB12" s="931"/>
    </row>
    <row r="13" spans="1:28" ht="18.95" customHeight="1">
      <c r="A13" s="918" t="s">
        <v>623</v>
      </c>
      <c r="B13" s="933">
        <v>6.2655226323247186</v>
      </c>
      <c r="C13" s="933">
        <v>-3.8034600169261354</v>
      </c>
      <c r="D13" s="933">
        <v>13.794461551052152</v>
      </c>
      <c r="E13" s="933">
        <v>31.882683447578376</v>
      </c>
      <c r="F13" s="933">
        <v>-74.914282598174537</v>
      </c>
      <c r="G13" s="933">
        <v>209.39907340733396</v>
      </c>
      <c r="H13" s="933">
        <v>74.006595616681366</v>
      </c>
      <c r="I13" s="933">
        <v>129.93009640135267</v>
      </c>
      <c r="J13" s="933">
        <v>103.23086466688834</v>
      </c>
      <c r="K13" s="933">
        <v>55.595825248148302</v>
      </c>
      <c r="L13" s="933">
        <v>-8.7155786587000819</v>
      </c>
      <c r="M13" s="933">
        <v>-57.998332479629646</v>
      </c>
      <c r="N13" s="933">
        <v>-58.033607977382374</v>
      </c>
      <c r="O13" s="933">
        <v>201.81408731691747</v>
      </c>
      <c r="P13" s="933">
        <v>26.364833857559024</v>
      </c>
      <c r="Q13" s="933">
        <v>-170.12804422549786</v>
      </c>
      <c r="R13" s="933">
        <v>95.155628336911519</v>
      </c>
      <c r="S13" s="933">
        <v>6320.5533480886688</v>
      </c>
      <c r="T13" s="933">
        <v>58.426658658941555</v>
      </c>
      <c r="U13" s="933">
        <v>-17.94402015956069</v>
      </c>
      <c r="V13" s="933">
        <v>-36.994884921645301</v>
      </c>
      <c r="W13" s="933">
        <v>-732.81492674120966</v>
      </c>
      <c r="X13" s="933">
        <v>-22.300173383149936</v>
      </c>
      <c r="Y13" s="933">
        <v>-31.21000872535198</v>
      </c>
      <c r="Z13" s="933">
        <v>25.916171527433274</v>
      </c>
      <c r="AA13" s="933">
        <v>51.27476042393225</v>
      </c>
      <c r="AB13" s="933">
        <v>55.708484210452177</v>
      </c>
    </row>
    <row r="14" spans="1:28" ht="18.95" customHeight="1" thickBot="1">
      <c r="A14" s="919" t="s">
        <v>624</v>
      </c>
      <c r="B14" s="925">
        <v>7.1</v>
      </c>
      <c r="C14" s="925">
        <v>5.9</v>
      </c>
      <c r="D14" s="925">
        <v>1.5</v>
      </c>
      <c r="E14" s="925">
        <v>2.5</v>
      </c>
      <c r="F14" s="925">
        <v>8.3000000000000007</v>
      </c>
      <c r="G14" s="925">
        <v>10.9</v>
      </c>
      <c r="H14" s="925">
        <v>0</v>
      </c>
      <c r="I14" s="925">
        <v>7.7</v>
      </c>
      <c r="J14" s="925">
        <v>14.5</v>
      </c>
      <c r="K14" s="925">
        <v>0</v>
      </c>
      <c r="L14" s="925">
        <v>5.6</v>
      </c>
      <c r="M14" s="925">
        <v>0</v>
      </c>
      <c r="N14" s="925">
        <v>0</v>
      </c>
      <c r="O14" s="925">
        <v>0</v>
      </c>
      <c r="P14" s="925">
        <v>10.199999999999999</v>
      </c>
      <c r="Q14" s="925">
        <v>37.799999999999997</v>
      </c>
      <c r="R14" s="925">
        <v>2.6</v>
      </c>
      <c r="S14" s="925">
        <v>96.6</v>
      </c>
      <c r="T14" s="925">
        <v>-150.30000000000001</v>
      </c>
      <c r="U14" s="925">
        <v>29.9</v>
      </c>
      <c r="V14" s="925">
        <v>-10.9</v>
      </c>
      <c r="W14" s="925" t="s">
        <v>53</v>
      </c>
      <c r="X14" s="925" t="s">
        <v>53</v>
      </c>
      <c r="Y14" s="925">
        <v>-54.57</v>
      </c>
      <c r="Z14" s="929">
        <v>21.9</v>
      </c>
      <c r="AA14" s="929">
        <v>51.36</v>
      </c>
      <c r="AB14" s="929">
        <v>29.29</v>
      </c>
    </row>
    <row r="15" spans="1:28" ht="18.95" customHeight="1">
      <c r="A15" s="921" t="s">
        <v>627</v>
      </c>
      <c r="B15" s="934"/>
      <c r="C15" s="934"/>
      <c r="D15" s="934"/>
      <c r="E15" s="934"/>
      <c r="F15" s="934"/>
      <c r="G15" s="934"/>
      <c r="H15" s="934"/>
      <c r="I15" s="934"/>
      <c r="J15" s="934"/>
      <c r="K15" s="934"/>
      <c r="L15" s="934"/>
      <c r="M15" s="934"/>
      <c r="N15" s="934"/>
      <c r="O15" s="934"/>
      <c r="P15" s="934"/>
      <c r="Q15" s="934"/>
      <c r="R15" s="926"/>
      <c r="S15" s="926"/>
      <c r="T15" s="926"/>
      <c r="U15" s="926"/>
      <c r="V15" s="926"/>
      <c r="W15" s="926"/>
      <c r="X15" s="926"/>
      <c r="Y15" s="926"/>
      <c r="Z15" s="931"/>
      <c r="AA15" s="931"/>
      <c r="AB15" s="931"/>
    </row>
    <row r="16" spans="1:28" ht="18.95" customHeight="1">
      <c r="A16" s="918" t="s">
        <v>623</v>
      </c>
      <c r="B16" s="933">
        <v>9.6445991950555676</v>
      </c>
      <c r="C16" s="933">
        <v>29.428531013508746</v>
      </c>
      <c r="D16" s="933">
        <v>19.63180126667358</v>
      </c>
      <c r="E16" s="933">
        <v>16.352632179970307</v>
      </c>
      <c r="F16" s="933">
        <v>16.376091863774665</v>
      </c>
      <c r="G16" s="933">
        <v>19.540951089431541</v>
      </c>
      <c r="H16" s="933">
        <v>18.744461940479624</v>
      </c>
      <c r="I16" s="933">
        <v>90.020969640794704</v>
      </c>
      <c r="J16" s="933">
        <v>19.473458056397412</v>
      </c>
      <c r="K16" s="933">
        <v>58.066325139076838</v>
      </c>
      <c r="L16" s="933">
        <v>39.972332774218238</v>
      </c>
      <c r="M16" s="933">
        <v>23.303939714154044</v>
      </c>
      <c r="N16" s="933">
        <v>22.600039779414764</v>
      </c>
      <c r="O16" s="933">
        <v>16.607145828409319</v>
      </c>
      <c r="P16" s="933">
        <v>22.178432358502651</v>
      </c>
      <c r="Q16" s="933">
        <v>30.930294045161411</v>
      </c>
      <c r="R16" s="933">
        <v>43.455901541019628</v>
      </c>
      <c r="S16" s="933">
        <v>11.785129184083187</v>
      </c>
      <c r="T16" s="933">
        <v>26.809108668360039</v>
      </c>
      <c r="U16" s="933">
        <v>26.605291633961052</v>
      </c>
      <c r="V16" s="933">
        <v>30.8194288475792</v>
      </c>
      <c r="W16" s="933">
        <v>32.055385912161796</v>
      </c>
      <c r="X16" s="933">
        <v>91.615431232123456</v>
      </c>
      <c r="Y16" s="933">
        <v>59.491343732102898</v>
      </c>
      <c r="Z16" s="933">
        <v>26.146325517521756</v>
      </c>
      <c r="AA16" s="933">
        <v>-3.8064322006201525</v>
      </c>
      <c r="AB16" s="933">
        <v>44.283777872551703</v>
      </c>
    </row>
    <row r="17" spans="1:28" ht="18.95" customHeight="1" thickBot="1">
      <c r="A17" s="919" t="s">
        <v>624</v>
      </c>
      <c r="B17" s="925">
        <v>7.4</v>
      </c>
      <c r="C17" s="925">
        <v>12.8</v>
      </c>
      <c r="D17" s="925">
        <v>8.4</v>
      </c>
      <c r="E17" s="925">
        <v>13.3</v>
      </c>
      <c r="F17" s="925">
        <v>10.7</v>
      </c>
      <c r="G17" s="925">
        <v>15.8</v>
      </c>
      <c r="H17" s="925">
        <v>16.399999999999999</v>
      </c>
      <c r="I17" s="925">
        <v>17.7</v>
      </c>
      <c r="J17" s="925">
        <v>20</v>
      </c>
      <c r="K17" s="925">
        <v>32.200000000000003</v>
      </c>
      <c r="L17" s="925">
        <v>21.9</v>
      </c>
      <c r="M17" s="925">
        <v>29.5</v>
      </c>
      <c r="N17" s="925">
        <v>45.4</v>
      </c>
      <c r="O17" s="925">
        <v>33.9</v>
      </c>
      <c r="P17" s="925">
        <v>19.899999999999999</v>
      </c>
      <c r="Q17" s="925">
        <v>21.9</v>
      </c>
      <c r="R17" s="925">
        <v>22.8</v>
      </c>
      <c r="S17" s="925">
        <v>34.9</v>
      </c>
      <c r="T17" s="925">
        <v>32.299999999999997</v>
      </c>
      <c r="U17" s="925">
        <v>22</v>
      </c>
      <c r="V17" s="925">
        <v>22</v>
      </c>
      <c r="W17" s="925">
        <v>30</v>
      </c>
      <c r="X17" s="925">
        <v>30</v>
      </c>
      <c r="Y17" s="925">
        <v>54.7</v>
      </c>
      <c r="Z17" s="929">
        <v>45</v>
      </c>
      <c r="AA17" s="929">
        <v>31.54</v>
      </c>
      <c r="AB17" s="929">
        <v>23.34</v>
      </c>
    </row>
    <row r="18" spans="1:28" ht="18.95" customHeight="1">
      <c r="A18" s="920" t="s">
        <v>1011</v>
      </c>
      <c r="B18" s="926"/>
      <c r="C18" s="926"/>
      <c r="D18" s="926"/>
      <c r="E18" s="926"/>
      <c r="F18" s="926"/>
      <c r="G18" s="926"/>
      <c r="H18" s="926"/>
      <c r="I18" s="926"/>
      <c r="J18" s="926"/>
      <c r="K18" s="926"/>
      <c r="L18" s="926"/>
      <c r="M18" s="926"/>
      <c r="N18" s="926"/>
      <c r="O18" s="926"/>
      <c r="P18" s="926"/>
      <c r="Q18" s="926"/>
      <c r="R18" s="926"/>
      <c r="S18" s="926"/>
      <c r="T18" s="926"/>
      <c r="U18" s="926"/>
      <c r="V18" s="926"/>
      <c r="W18" s="926"/>
      <c r="X18" s="926"/>
      <c r="Y18" s="926"/>
      <c r="Z18" s="931"/>
      <c r="AA18" s="931"/>
      <c r="AB18" s="931"/>
    </row>
    <row r="19" spans="1:28" ht="18.95" customHeight="1">
      <c r="A19" s="918" t="s">
        <v>623</v>
      </c>
      <c r="B19" s="927">
        <v>11.33</v>
      </c>
      <c r="C19" s="927">
        <v>1.89</v>
      </c>
      <c r="D19" s="927">
        <v>-0.69</v>
      </c>
      <c r="E19" s="927">
        <v>7.58</v>
      </c>
      <c r="F19" s="927">
        <v>7.15</v>
      </c>
      <c r="G19" s="927">
        <v>11.36</v>
      </c>
      <c r="H19" s="927">
        <v>0.01</v>
      </c>
      <c r="I19" s="927">
        <v>2.63</v>
      </c>
      <c r="J19" s="927">
        <v>1.56</v>
      </c>
      <c r="K19" s="927">
        <v>0.78</v>
      </c>
      <c r="L19" s="927">
        <v>2.15</v>
      </c>
      <c r="M19" s="927">
        <v>4.13</v>
      </c>
      <c r="N19" s="927">
        <v>2.89</v>
      </c>
      <c r="O19" s="927">
        <v>2.82</v>
      </c>
      <c r="P19" s="927">
        <v>1.19</v>
      </c>
      <c r="Q19" s="932">
        <v>4.8899999999999997</v>
      </c>
      <c r="R19" s="932">
        <v>4.72</v>
      </c>
      <c r="S19" s="932">
        <v>4.63</v>
      </c>
      <c r="T19" s="933">
        <v>9.57</v>
      </c>
      <c r="U19" s="932">
        <v>6.58</v>
      </c>
      <c r="V19" s="933">
        <v>6.5119238546162892</v>
      </c>
      <c r="W19" s="933">
        <v>6.031024534863584</v>
      </c>
      <c r="X19" s="933">
        <v>6.4498385678228045</v>
      </c>
      <c r="Y19" s="933">
        <v>5.9836568851356482</v>
      </c>
      <c r="Z19" s="933">
        <v>6.9584354577582133</v>
      </c>
      <c r="AA19" s="933">
        <v>7.98</v>
      </c>
      <c r="AB19" s="933">
        <v>7.4490814048549847</v>
      </c>
    </row>
    <row r="20" spans="1:28" ht="18.95" customHeight="1" thickBot="1">
      <c r="A20" s="919" t="s">
        <v>624</v>
      </c>
      <c r="B20" s="925">
        <v>1</v>
      </c>
      <c r="C20" s="925" t="s">
        <v>1009</v>
      </c>
      <c r="D20" s="925" t="s">
        <v>1009</v>
      </c>
      <c r="E20" s="925" t="s">
        <v>1009</v>
      </c>
      <c r="F20" s="925" t="s">
        <v>1009</v>
      </c>
      <c r="G20" s="925" t="s">
        <v>1009</v>
      </c>
      <c r="H20" s="925">
        <v>8.3000000000000007</v>
      </c>
      <c r="I20" s="925">
        <v>4.5</v>
      </c>
      <c r="J20" s="925">
        <v>3.5</v>
      </c>
      <c r="K20" s="925" t="s">
        <v>1009</v>
      </c>
      <c r="L20" s="925">
        <v>4</v>
      </c>
      <c r="M20" s="925">
        <v>5</v>
      </c>
      <c r="N20" s="925">
        <v>5.5</v>
      </c>
      <c r="O20" s="925">
        <v>4</v>
      </c>
      <c r="P20" s="925">
        <v>3</v>
      </c>
      <c r="Q20" s="925">
        <v>3</v>
      </c>
      <c r="R20" s="925">
        <v>5</v>
      </c>
      <c r="S20" s="925">
        <v>5</v>
      </c>
      <c r="T20" s="925">
        <v>5</v>
      </c>
      <c r="U20" s="925">
        <v>5</v>
      </c>
      <c r="V20" s="925">
        <v>5</v>
      </c>
      <c r="W20" s="925">
        <v>7</v>
      </c>
      <c r="X20" s="925">
        <v>10</v>
      </c>
      <c r="Y20" s="925">
        <v>7.5</v>
      </c>
      <c r="Z20" s="929">
        <v>5</v>
      </c>
      <c r="AA20" s="929">
        <v>6.1</v>
      </c>
      <c r="AB20" s="929">
        <v>7.4</v>
      </c>
    </row>
    <row r="21" spans="1:28" ht="18.95" customHeight="1">
      <c r="A21" s="920" t="s">
        <v>628</v>
      </c>
      <c r="B21" s="926"/>
      <c r="C21" s="926"/>
      <c r="D21" s="926"/>
      <c r="E21" s="926"/>
      <c r="F21" s="926"/>
      <c r="G21" s="926"/>
      <c r="H21" s="926"/>
      <c r="I21" s="926"/>
      <c r="J21" s="926"/>
      <c r="K21" s="926"/>
      <c r="L21" s="926"/>
      <c r="M21" s="926"/>
      <c r="N21" s="926"/>
      <c r="O21" s="926"/>
      <c r="P21" s="926"/>
      <c r="Q21" s="926"/>
      <c r="R21" s="926"/>
      <c r="S21" s="926"/>
      <c r="T21" s="926"/>
      <c r="U21" s="926"/>
      <c r="V21" s="926"/>
      <c r="W21" s="926"/>
      <c r="X21" s="926"/>
      <c r="Y21" s="926"/>
      <c r="Z21" s="930"/>
      <c r="AA21" s="930"/>
      <c r="AB21" s="930"/>
    </row>
    <row r="22" spans="1:28" ht="18.95" customHeight="1">
      <c r="A22" s="918" t="s">
        <v>623</v>
      </c>
      <c r="B22" s="933">
        <v>1.0309278350515483</v>
      </c>
      <c r="C22" s="933">
        <v>13.673469387755077</v>
      </c>
      <c r="D22" s="933">
        <v>9.6947935368043066</v>
      </c>
      <c r="E22" s="933">
        <v>61.21112929623569</v>
      </c>
      <c r="F22" s="933">
        <v>44.670050761421336</v>
      </c>
      <c r="G22" s="933">
        <v>3.6140350877193077</v>
      </c>
      <c r="H22" s="933">
        <v>22.95970199796815</v>
      </c>
      <c r="I22" s="933">
        <v>48.801982924814084</v>
      </c>
      <c r="J22" s="933">
        <v>61.262261706459363</v>
      </c>
      <c r="K22" s="933">
        <v>76.758866062205939</v>
      </c>
      <c r="L22" s="933">
        <v>51.591321574511554</v>
      </c>
      <c r="M22" s="933">
        <v>14.314281188140001</v>
      </c>
      <c r="N22" s="933">
        <v>10.21333338738917</v>
      </c>
      <c r="O22" s="933">
        <v>11.912922959204849</v>
      </c>
      <c r="P22" s="933">
        <v>0.22360635420832864</v>
      </c>
      <c r="Q22" s="933">
        <v>14.526970813715195</v>
      </c>
      <c r="R22" s="933">
        <v>16.494850414662054</v>
      </c>
      <c r="S22" s="933">
        <v>12.168535650024538</v>
      </c>
      <c r="T22" s="933">
        <v>23.811357422072803</v>
      </c>
      <c r="U22" s="933">
        <v>10.00848176420692</v>
      </c>
      <c r="V22" s="933">
        <v>11.56515034695451</v>
      </c>
      <c r="W22" s="933">
        <v>8.5487214927436099</v>
      </c>
      <c r="X22" s="933">
        <v>6.5639523779206712</v>
      </c>
      <c r="Y22" s="933">
        <v>15.055562193810502</v>
      </c>
      <c r="Z22" s="933">
        <v>13.929560368192952</v>
      </c>
      <c r="AA22" s="933">
        <v>11.8</v>
      </c>
      <c r="AB22" s="933">
        <v>10.3</v>
      </c>
    </row>
    <row r="23" spans="1:28" ht="18.95" customHeight="1" thickBot="1">
      <c r="A23" s="919" t="s">
        <v>624</v>
      </c>
      <c r="B23" s="925">
        <v>30</v>
      </c>
      <c r="C23" s="925" t="s">
        <v>1008</v>
      </c>
      <c r="D23" s="925" t="s">
        <v>1008</v>
      </c>
      <c r="E23" s="925" t="s">
        <v>1008</v>
      </c>
      <c r="F23" s="925" t="s">
        <v>1008</v>
      </c>
      <c r="G23" s="925" t="s">
        <v>1008</v>
      </c>
      <c r="H23" s="925">
        <v>13</v>
      </c>
      <c r="I23" s="925">
        <v>5</v>
      </c>
      <c r="J23" s="925">
        <v>25</v>
      </c>
      <c r="K23" s="925" t="s">
        <v>1008</v>
      </c>
      <c r="L23" s="925">
        <v>15</v>
      </c>
      <c r="M23" s="925">
        <v>30</v>
      </c>
      <c r="N23" s="925">
        <v>15</v>
      </c>
      <c r="O23" s="925">
        <v>9</v>
      </c>
      <c r="P23" s="925">
        <v>9</v>
      </c>
      <c r="Q23" s="925">
        <v>9</v>
      </c>
      <c r="R23" s="925">
        <v>7</v>
      </c>
      <c r="S23" s="925">
        <v>9.3000000000000007</v>
      </c>
      <c r="T23" s="925">
        <v>9</v>
      </c>
      <c r="U23" s="925">
        <v>10</v>
      </c>
      <c r="V23" s="925">
        <v>10</v>
      </c>
      <c r="W23" s="925">
        <v>9</v>
      </c>
      <c r="X23" s="925">
        <v>9</v>
      </c>
      <c r="Y23" s="925">
        <v>9</v>
      </c>
      <c r="Z23" s="929">
        <v>9</v>
      </c>
      <c r="AA23" s="929">
        <v>11.2</v>
      </c>
      <c r="AB23" s="929">
        <v>12</v>
      </c>
    </row>
    <row r="24" spans="1:28" s="697" customFormat="1" ht="12.75">
      <c r="A24" s="697" t="s">
        <v>629</v>
      </c>
    </row>
    <row r="25" spans="1:28" s="697" customFormat="1" ht="15.75">
      <c r="A25" s="697" t="s">
        <v>1016</v>
      </c>
      <c r="M25" s="922"/>
      <c r="N25" s="922"/>
      <c r="O25" s="922"/>
      <c r="P25" s="922"/>
      <c r="Q25" s="922"/>
      <c r="R25" s="922"/>
      <c r="S25" s="922"/>
      <c r="T25" s="922"/>
      <c r="U25" s="922"/>
      <c r="V25" s="922"/>
      <c r="W25" s="922"/>
      <c r="X25" s="922"/>
      <c r="Y25" s="922"/>
      <c r="Z25" s="922"/>
      <c r="AA25" s="1051"/>
      <c r="AB25" s="1052"/>
    </row>
    <row r="26" spans="1:28" s="697" customFormat="1" ht="12.75">
      <c r="A26" s="697" t="s">
        <v>1012</v>
      </c>
      <c r="B26" s="923"/>
      <c r="C26" s="923"/>
      <c r="D26" s="923"/>
      <c r="E26" s="923"/>
      <c r="F26" s="923"/>
      <c r="G26" s="923"/>
      <c r="H26" s="923"/>
      <c r="I26" s="923"/>
      <c r="J26" s="923"/>
      <c r="K26" s="923"/>
      <c r="L26" s="923"/>
      <c r="M26" s="923"/>
      <c r="N26" s="923"/>
      <c r="O26" s="923"/>
      <c r="P26" s="923"/>
      <c r="Q26" s="923"/>
    </row>
    <row r="27" spans="1:28" s="697" customFormat="1" ht="12.75">
      <c r="A27" s="697" t="s">
        <v>1017</v>
      </c>
    </row>
    <row r="28" spans="1:28" s="697" customFormat="1" ht="12.75">
      <c r="A28" s="697" t="s">
        <v>1018</v>
      </c>
    </row>
  </sheetData>
  <pageMargins left="0.9055118110236221" right="0.59055118110236227" top="0.9055118110236221" bottom="0.51181102362204722" header="0.31496062992125984" footer="0.31496062992125984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8" sqref="A8"/>
      <selection pane="bottomRight" activeCell="B6" sqref="B6"/>
    </sheetView>
  </sheetViews>
  <sheetFormatPr defaultRowHeight="15"/>
  <cols>
    <col min="2" max="2" width="12.42578125" bestFit="1" customWidth="1"/>
    <col min="3" max="3" width="13" bestFit="1" customWidth="1"/>
    <col min="4" max="4" width="14.85546875" bestFit="1" customWidth="1"/>
    <col min="5" max="5" width="10.7109375" bestFit="1" customWidth="1"/>
    <col min="6" max="6" width="13.85546875" bestFit="1" customWidth="1"/>
  </cols>
  <sheetData>
    <row r="1" spans="1:6" s="608" customFormat="1" ht="16.5">
      <c r="A1" s="609" t="s">
        <v>255</v>
      </c>
      <c r="B1" s="609"/>
      <c r="C1" s="609"/>
      <c r="D1" s="609"/>
      <c r="E1" s="609"/>
      <c r="F1" s="609"/>
    </row>
    <row r="2" spans="1:6" s="95" customFormat="1" ht="15.75">
      <c r="A2" s="93"/>
      <c r="B2" s="163" t="s">
        <v>233</v>
      </c>
      <c r="C2" s="163" t="s">
        <v>233</v>
      </c>
      <c r="D2" s="163" t="s">
        <v>234</v>
      </c>
      <c r="E2" s="1302" t="s">
        <v>235</v>
      </c>
      <c r="F2" s="1302"/>
    </row>
    <row r="3" spans="1:6" s="95" customFormat="1" ht="15.75">
      <c r="A3" s="96"/>
      <c r="B3" s="94" t="s">
        <v>236</v>
      </c>
      <c r="C3" s="94" t="s">
        <v>237</v>
      </c>
      <c r="D3" s="94" t="s">
        <v>37</v>
      </c>
      <c r="E3" s="1303" t="s">
        <v>11</v>
      </c>
      <c r="F3" s="1303"/>
    </row>
    <row r="4" spans="1:6" s="95" customFormat="1" ht="15.75">
      <c r="A4" s="744" t="s">
        <v>39</v>
      </c>
      <c r="B4" s="94" t="s">
        <v>238</v>
      </c>
      <c r="C4" s="94" t="s">
        <v>239</v>
      </c>
      <c r="D4" s="94"/>
      <c r="E4" s="94" t="s">
        <v>240</v>
      </c>
      <c r="F4" s="94" t="s">
        <v>234</v>
      </c>
    </row>
    <row r="5" spans="1:6" s="95" customFormat="1" ht="16.5" thickBot="1">
      <c r="A5" s="97"/>
      <c r="B5" s="98"/>
      <c r="C5" s="98"/>
      <c r="D5" s="98"/>
      <c r="E5" s="98" t="s">
        <v>237</v>
      </c>
      <c r="F5" s="98" t="s">
        <v>37</v>
      </c>
    </row>
    <row r="6" spans="1:6" ht="15.75">
      <c r="A6" s="1165">
        <v>1965</v>
      </c>
      <c r="B6" s="1209">
        <v>302</v>
      </c>
      <c r="C6" s="1209">
        <v>93195</v>
      </c>
      <c r="D6" s="1210">
        <v>81.347999999999999</v>
      </c>
      <c r="E6" s="1211">
        <v>503.75675675675677</v>
      </c>
      <c r="F6" s="1212">
        <v>0.26936423841059604</v>
      </c>
    </row>
    <row r="7" spans="1:6" ht="15.75">
      <c r="A7" s="1165">
        <v>1966</v>
      </c>
      <c r="B7" s="1209">
        <v>301</v>
      </c>
      <c r="C7" s="1209">
        <v>356498</v>
      </c>
      <c r="D7" s="1210">
        <v>309.36199999999997</v>
      </c>
      <c r="E7" s="1211">
        <v>592.18936877076408</v>
      </c>
      <c r="F7" s="1212">
        <v>1.0277807308970099</v>
      </c>
    </row>
    <row r="8" spans="1:6" ht="15.75">
      <c r="A8" s="1165">
        <v>1967</v>
      </c>
      <c r="B8" s="1209">
        <v>300</v>
      </c>
      <c r="C8" s="1209">
        <v>390000</v>
      </c>
      <c r="D8" s="1210">
        <v>368.83</v>
      </c>
      <c r="E8" s="1211">
        <v>573.52941176470586</v>
      </c>
      <c r="F8" s="1212">
        <v>1.2294333333333334</v>
      </c>
    </row>
    <row r="9" spans="1:6" ht="15.75">
      <c r="A9" s="1165">
        <v>1968</v>
      </c>
      <c r="B9" s="1209">
        <v>301</v>
      </c>
      <c r="C9" s="1209">
        <v>499043</v>
      </c>
      <c r="D9" s="1210">
        <v>437.61399999999998</v>
      </c>
      <c r="E9" s="1211">
        <v>626.9384422110553</v>
      </c>
      <c r="F9" s="1212">
        <v>1.4538671096345515</v>
      </c>
    </row>
    <row r="10" spans="1:6" ht="15.75">
      <c r="A10" s="1165">
        <v>1969</v>
      </c>
      <c r="B10" s="1209">
        <v>296</v>
      </c>
      <c r="C10" s="1209">
        <v>457732</v>
      </c>
      <c r="D10" s="1210">
        <v>452.92600000000004</v>
      </c>
      <c r="E10" s="1211">
        <v>506.90143964562571</v>
      </c>
      <c r="F10" s="1212">
        <v>1.5301554054054056</v>
      </c>
    </row>
    <row r="11" spans="1:6" ht="15.75">
      <c r="A11" s="1165">
        <v>1970</v>
      </c>
      <c r="B11" s="1209">
        <v>224.33333333333334</v>
      </c>
      <c r="C11" s="1209">
        <v>721365</v>
      </c>
      <c r="D11" s="1210">
        <v>929.4</v>
      </c>
      <c r="E11" s="1211">
        <v>3215.5943536404161</v>
      </c>
      <c r="F11" s="1212">
        <v>4.1429420505200589</v>
      </c>
    </row>
    <row r="12" spans="1:6" ht="15.75">
      <c r="A12" s="1165">
        <v>1971</v>
      </c>
      <c r="B12" s="1209">
        <v>285.33333333333331</v>
      </c>
      <c r="C12" s="1209">
        <v>962513</v>
      </c>
      <c r="D12" s="1210">
        <v>1211.3</v>
      </c>
      <c r="E12" s="1211">
        <v>3373.2932242990655</v>
      </c>
      <c r="F12" s="1212">
        <v>4.2452102803738319</v>
      </c>
    </row>
    <row r="13" spans="1:6" ht="15.75">
      <c r="A13" s="1165">
        <v>1972</v>
      </c>
      <c r="B13" s="1209">
        <v>232.25</v>
      </c>
      <c r="C13" s="1209">
        <v>1218257</v>
      </c>
      <c r="D13" s="1210">
        <v>1650</v>
      </c>
      <c r="E13" s="1211">
        <v>5245.4553283100104</v>
      </c>
      <c r="F13" s="1212">
        <v>7.1044133476856839</v>
      </c>
    </row>
    <row r="14" spans="1:6" ht="15.75">
      <c r="A14" s="1165">
        <v>1973</v>
      </c>
      <c r="B14" s="1209">
        <v>251.66666666666666</v>
      </c>
      <c r="C14" s="1209">
        <v>752586</v>
      </c>
      <c r="D14" s="1210">
        <v>1361</v>
      </c>
      <c r="E14" s="1211">
        <v>2990.4079470198676</v>
      </c>
      <c r="F14" s="1212">
        <v>5.4079470198675494</v>
      </c>
    </row>
    <row r="15" spans="1:6" ht="15.75">
      <c r="A15" s="1165">
        <v>1974</v>
      </c>
      <c r="B15" s="1209">
        <v>253.875</v>
      </c>
      <c r="C15" s="1209">
        <v>1452127</v>
      </c>
      <c r="D15" s="1210">
        <v>2634.8</v>
      </c>
      <c r="E15" s="1211">
        <v>5719.8503200393898</v>
      </c>
      <c r="F15" s="1212">
        <v>10.378335795174792</v>
      </c>
    </row>
    <row r="16" spans="1:6" ht="15.75">
      <c r="A16" s="1165">
        <v>1975</v>
      </c>
      <c r="B16" s="1209">
        <v>250.625</v>
      </c>
      <c r="C16" s="1209">
        <v>1745190</v>
      </c>
      <c r="D16" s="1210">
        <v>4528.3</v>
      </c>
      <c r="E16" s="1211">
        <v>6963.3516209476311</v>
      </c>
      <c r="F16" s="1212">
        <v>18.068029925187034</v>
      </c>
    </row>
    <row r="17" spans="1:6" ht="15.75">
      <c r="A17" s="1165">
        <v>1976</v>
      </c>
      <c r="B17" s="1209">
        <v>251.875</v>
      </c>
      <c r="C17" s="1209">
        <v>1806094</v>
      </c>
      <c r="D17" s="1210">
        <v>6914.2</v>
      </c>
      <c r="E17" s="1211">
        <v>7170.5965260545909</v>
      </c>
      <c r="F17" s="1212">
        <v>27.450918114143921</v>
      </c>
    </row>
    <row r="18" spans="1:6" ht="15.75">
      <c r="A18" s="1165">
        <v>1977</v>
      </c>
      <c r="B18" s="1209">
        <v>249.375</v>
      </c>
      <c r="C18" s="1209">
        <v>1912212</v>
      </c>
      <c r="D18" s="1210">
        <v>12481.7</v>
      </c>
      <c r="E18" s="1211">
        <v>7668.0180451127817</v>
      </c>
      <c r="F18" s="1212">
        <v>50.051929824561405</v>
      </c>
    </row>
    <row r="19" spans="1:6" ht="15.75">
      <c r="A19" s="1165">
        <v>1978</v>
      </c>
      <c r="B19" s="1209">
        <v>235</v>
      </c>
      <c r="C19" s="1209">
        <v>2121047</v>
      </c>
      <c r="D19" s="1210">
        <v>11742.5</v>
      </c>
      <c r="E19" s="1211">
        <v>9025.7319148936167</v>
      </c>
      <c r="F19" s="1212">
        <v>49.968085106382979</v>
      </c>
    </row>
    <row r="20" spans="1:6" ht="15.75">
      <c r="A20" s="1165" t="s">
        <v>1113</v>
      </c>
      <c r="B20" s="1209">
        <v>246.79166666666669</v>
      </c>
      <c r="C20" s="1209">
        <v>1931123</v>
      </c>
      <c r="D20" s="1210">
        <v>11868.7</v>
      </c>
      <c r="E20" s="1211">
        <v>7824.9117001519498</v>
      </c>
      <c r="F20" s="1212">
        <v>48.09198041533007</v>
      </c>
    </row>
    <row r="21" spans="1:6" ht="15.75">
      <c r="A21" s="1165" t="s">
        <v>1114</v>
      </c>
      <c r="B21" s="1209">
        <v>249.5</v>
      </c>
      <c r="C21" s="1209">
        <v>2224072</v>
      </c>
      <c r="D21" s="1210">
        <v>16111.7</v>
      </c>
      <c r="E21" s="1211">
        <v>8914.1162324649304</v>
      </c>
      <c r="F21" s="1212">
        <v>64.575951903807621</v>
      </c>
    </row>
    <row r="22" spans="1:6" ht="15.75">
      <c r="A22" s="744" t="s">
        <v>241</v>
      </c>
      <c r="B22" s="612">
        <v>243.5</v>
      </c>
      <c r="C22" s="612">
        <v>2561607</v>
      </c>
      <c r="D22" s="42">
        <v>19407.099999999999</v>
      </c>
      <c r="E22" s="613">
        <v>10519.946611909651</v>
      </c>
      <c r="F22" s="340">
        <v>79.700616016427105</v>
      </c>
    </row>
    <row r="23" spans="1:6" ht="15.75">
      <c r="A23" s="744" t="s">
        <v>242</v>
      </c>
      <c r="B23" s="612">
        <v>244.79166666666666</v>
      </c>
      <c r="C23" s="612">
        <v>2403235</v>
      </c>
      <c r="D23" s="42">
        <v>20345.099999999999</v>
      </c>
      <c r="E23" s="613">
        <v>9817.4706382978729</v>
      </c>
      <c r="F23" s="340">
        <v>83.111897872340421</v>
      </c>
    </row>
    <row r="24" spans="1:6" ht="15.75">
      <c r="A24" s="744" t="s">
        <v>243</v>
      </c>
      <c r="B24" s="612">
        <v>247.16666666666666</v>
      </c>
      <c r="C24" s="612">
        <v>2164534</v>
      </c>
      <c r="D24" s="42">
        <v>18667.3</v>
      </c>
      <c r="E24" s="613">
        <v>8757.3863789615643</v>
      </c>
      <c r="F24" s="340">
        <v>75.525151719487525</v>
      </c>
    </row>
    <row r="25" spans="1:6" ht="15.75">
      <c r="A25" s="744" t="s">
        <v>244</v>
      </c>
      <c r="B25" s="612">
        <v>247.75</v>
      </c>
      <c r="C25" s="612">
        <v>2614286</v>
      </c>
      <c r="D25" s="42">
        <v>16281.5</v>
      </c>
      <c r="E25" s="613">
        <v>10552.11301715439</v>
      </c>
      <c r="F25" s="340">
        <v>65.717457114026232</v>
      </c>
    </row>
    <row r="26" spans="1:6" ht="15.75">
      <c r="A26" s="744" t="s">
        <v>245</v>
      </c>
      <c r="B26" s="612">
        <v>247.2833333333333</v>
      </c>
      <c r="C26" s="612">
        <v>2803920</v>
      </c>
      <c r="D26" s="42">
        <v>13778.6</v>
      </c>
      <c r="E26" s="613">
        <v>11338.896003235157</v>
      </c>
      <c r="F26" s="340">
        <v>55.719889465525384</v>
      </c>
    </row>
    <row r="27" spans="1:6" ht="15.75">
      <c r="A27" s="744" t="s">
        <v>246</v>
      </c>
      <c r="B27" s="612">
        <v>248.0333333333333</v>
      </c>
      <c r="C27" s="612">
        <v>3535360</v>
      </c>
      <c r="D27" s="42">
        <v>24958.5</v>
      </c>
      <c r="E27" s="613">
        <v>14253.568068807957</v>
      </c>
      <c r="F27" s="340">
        <v>100.62558795860772</v>
      </c>
    </row>
    <row r="28" spans="1:6" ht="15.75">
      <c r="A28" s="744" t="s">
        <v>247</v>
      </c>
      <c r="B28" s="612">
        <v>246.2</v>
      </c>
      <c r="C28" s="612">
        <v>4951035</v>
      </c>
      <c r="D28" s="42">
        <v>26699.7</v>
      </c>
      <c r="E28" s="613">
        <v>20109.80909829407</v>
      </c>
      <c r="F28" s="340">
        <v>108.44719740048741</v>
      </c>
    </row>
    <row r="29" spans="1:6" ht="15.75">
      <c r="A29" s="744" t="s">
        <v>248</v>
      </c>
      <c r="B29" s="612">
        <v>243.5</v>
      </c>
      <c r="C29" s="612">
        <v>4900697</v>
      </c>
      <c r="D29" s="42">
        <v>56181.4</v>
      </c>
      <c r="E29" s="613">
        <v>20126.06570841889</v>
      </c>
      <c r="F29" s="340">
        <v>230.72443531827517</v>
      </c>
    </row>
    <row r="30" spans="1:6" ht="15.75">
      <c r="A30" s="744" t="s">
        <v>249</v>
      </c>
      <c r="B30" s="612">
        <v>246.91</v>
      </c>
      <c r="C30" s="612">
        <v>4682186</v>
      </c>
      <c r="D30" s="42">
        <v>54832.5</v>
      </c>
      <c r="E30" s="613">
        <v>18963.128265359846</v>
      </c>
      <c r="F30" s="340">
        <v>222.07484508525374</v>
      </c>
    </row>
    <row r="31" spans="1:6" ht="15.75">
      <c r="A31" s="744" t="s">
        <v>250</v>
      </c>
      <c r="B31" s="612">
        <v>244.87</v>
      </c>
      <c r="C31" s="612">
        <v>5066202</v>
      </c>
      <c r="D31" s="42">
        <v>57839.199999999997</v>
      </c>
      <c r="E31" s="613">
        <v>20689.353534528524</v>
      </c>
      <c r="F31" s="340">
        <v>236.20369992240779</v>
      </c>
    </row>
    <row r="32" spans="1:6" ht="15.75">
      <c r="A32" s="744" t="s">
        <v>251</v>
      </c>
      <c r="B32" s="612">
        <v>244.72</v>
      </c>
      <c r="C32" s="612">
        <v>5652178</v>
      </c>
      <c r="D32" s="42">
        <v>124891</v>
      </c>
      <c r="E32" s="613">
        <v>23096.510297482837</v>
      </c>
      <c r="F32" s="340">
        <v>510.34243216737497</v>
      </c>
    </row>
    <row r="33" spans="1:6" ht="15.75">
      <c r="A33" s="744" t="s">
        <v>252</v>
      </c>
      <c r="B33" s="612">
        <v>247.41</v>
      </c>
      <c r="C33" s="612">
        <v>7358580</v>
      </c>
      <c r="D33" s="42">
        <v>170235.3</v>
      </c>
      <c r="E33" s="613">
        <v>29742.451800654784</v>
      </c>
      <c r="F33" s="340">
        <v>688.06960106705469</v>
      </c>
    </row>
    <row r="34" spans="1:6" ht="15.75">
      <c r="A34" s="744" t="s">
        <v>253</v>
      </c>
      <c r="B34" s="612">
        <v>225.14</v>
      </c>
      <c r="C34" s="612">
        <v>5151561</v>
      </c>
      <c r="D34" s="42">
        <v>205420.3</v>
      </c>
      <c r="E34" s="613">
        <v>22881.589233365907</v>
      </c>
      <c r="F34" s="340">
        <v>912.4113884693968</v>
      </c>
    </row>
    <row r="35" spans="1:6" ht="15.75">
      <c r="A35" s="744" t="s">
        <v>254</v>
      </c>
      <c r="B35" s="612">
        <v>247.51</v>
      </c>
      <c r="C35" s="612">
        <v>4910565</v>
      </c>
      <c r="D35" s="42">
        <v>310176.59999999998</v>
      </c>
      <c r="E35" s="613">
        <v>19839.865055957336</v>
      </c>
      <c r="F35" s="340">
        <v>1253.1881540139791</v>
      </c>
    </row>
    <row r="36" spans="1:6" ht="15.75">
      <c r="A36" s="744">
        <v>1995</v>
      </c>
      <c r="B36" s="612">
        <v>247.24</v>
      </c>
      <c r="C36" s="612">
        <v>4826155</v>
      </c>
      <c r="D36" s="42">
        <v>466598.7</v>
      </c>
      <c r="E36" s="613">
        <v>19520.122148519655</v>
      </c>
      <c r="F36" s="340">
        <v>1887.2298171816858</v>
      </c>
    </row>
    <row r="37" spans="1:6" ht="15.75">
      <c r="A37" s="744">
        <v>1996</v>
      </c>
      <c r="B37" s="612">
        <v>249.63</v>
      </c>
      <c r="C37" s="612">
        <v>4050401</v>
      </c>
      <c r="D37" s="42">
        <v>406318.2</v>
      </c>
      <c r="E37" s="613">
        <v>16225.617914513481</v>
      </c>
      <c r="F37" s="340">
        <v>1627.681769018147</v>
      </c>
    </row>
    <row r="38" spans="1:6" ht="15.75">
      <c r="A38" s="744">
        <v>1997</v>
      </c>
      <c r="B38" s="612">
        <v>250</v>
      </c>
      <c r="C38" s="612">
        <v>3665107</v>
      </c>
      <c r="D38" s="42">
        <v>391924.1</v>
      </c>
      <c r="E38" s="613">
        <v>14660.428</v>
      </c>
      <c r="F38" s="340">
        <v>1567.6963999999998</v>
      </c>
    </row>
    <row r="39" spans="1:6" ht="15.75">
      <c r="A39" s="744">
        <v>1998</v>
      </c>
      <c r="B39" s="612">
        <v>249.25</v>
      </c>
      <c r="C39" s="612">
        <v>7754672</v>
      </c>
      <c r="D39" s="42">
        <v>1198647.8</v>
      </c>
      <c r="E39" s="613">
        <v>31112.024072216649</v>
      </c>
      <c r="F39" s="340">
        <v>4809.0182547642935</v>
      </c>
    </row>
    <row r="40" spans="1:6" ht="15.75">
      <c r="A40" s="744">
        <v>1999</v>
      </c>
      <c r="B40" s="612">
        <v>249.76</v>
      </c>
      <c r="C40" s="612">
        <v>8620745</v>
      </c>
      <c r="D40" s="42">
        <v>1413125.5</v>
      </c>
      <c r="E40" s="613">
        <v>34516.115470852019</v>
      </c>
      <c r="F40" s="340">
        <v>5657.9336162716208</v>
      </c>
    </row>
    <row r="41" spans="1:6" ht="15.75">
      <c r="A41" s="744">
        <v>2000</v>
      </c>
      <c r="B41" s="612">
        <v>248.88</v>
      </c>
      <c r="C41" s="612">
        <v>10297889</v>
      </c>
      <c r="D41" s="42">
        <v>2095478.1</v>
      </c>
      <c r="E41" s="613">
        <v>41376.924622307939</v>
      </c>
      <c r="F41" s="340">
        <v>8419.6323529411766</v>
      </c>
    </row>
    <row r="42" spans="1:6" ht="15.75">
      <c r="A42" s="744">
        <v>2001</v>
      </c>
      <c r="B42" s="612">
        <v>250.88</v>
      </c>
      <c r="C42" s="612">
        <v>10193442</v>
      </c>
      <c r="D42" s="42">
        <v>2256381.7000000002</v>
      </c>
      <c r="E42" s="613">
        <v>40630.747767857145</v>
      </c>
      <c r="F42" s="340">
        <v>8993.8683832908173</v>
      </c>
    </row>
    <row r="43" spans="1:6" ht="15.75">
      <c r="A43" s="744">
        <v>2002</v>
      </c>
      <c r="B43" s="612">
        <v>252</v>
      </c>
      <c r="C43" s="612">
        <v>5339419</v>
      </c>
      <c r="D43" s="42">
        <v>2325719.1</v>
      </c>
      <c r="E43" s="613">
        <v>21188.170634920636</v>
      </c>
      <c r="F43" s="340">
        <v>9229.0440476190488</v>
      </c>
    </row>
    <row r="44" spans="1:6" ht="15.75">
      <c r="A44" s="744">
        <v>2003</v>
      </c>
      <c r="B44" s="612">
        <v>248</v>
      </c>
      <c r="C44" s="612">
        <v>12526643</v>
      </c>
      <c r="D44" s="42">
        <v>8928400</v>
      </c>
      <c r="E44" s="613">
        <v>50510.657258064515</v>
      </c>
      <c r="F44" s="340">
        <v>36001.612903225803</v>
      </c>
    </row>
    <row r="45" spans="1:6" ht="15.75">
      <c r="A45" s="744">
        <v>2004</v>
      </c>
      <c r="B45" s="612">
        <v>256</v>
      </c>
      <c r="C45" s="612">
        <v>13997898</v>
      </c>
      <c r="D45" s="42">
        <v>10996044.699999999</v>
      </c>
      <c r="E45" s="613">
        <v>54679.2890625</v>
      </c>
      <c r="F45" s="340">
        <v>42953.299609374997</v>
      </c>
    </row>
    <row r="46" spans="1:6" ht="18">
      <c r="A46" s="744" t="s">
        <v>917</v>
      </c>
      <c r="B46" s="614">
        <v>248</v>
      </c>
      <c r="C46" s="612">
        <v>14638511</v>
      </c>
      <c r="D46" s="42">
        <v>13915416</v>
      </c>
      <c r="E46" s="613">
        <v>59026.254032258068</v>
      </c>
      <c r="F46" s="340">
        <v>56110.548387096773</v>
      </c>
    </row>
    <row r="47" spans="1:6" ht="18">
      <c r="A47" s="744" t="s">
        <v>918</v>
      </c>
      <c r="B47" s="614">
        <v>247</v>
      </c>
      <c r="C47" s="612">
        <v>14927414</v>
      </c>
      <c r="D47" s="42">
        <v>16492064.02</v>
      </c>
      <c r="E47" s="613">
        <v>60434.874493927127</v>
      </c>
      <c r="F47" s="340">
        <v>66769.489959514161</v>
      </c>
    </row>
    <row r="48" spans="1:6" ht="15.75">
      <c r="A48" s="744">
        <v>2007</v>
      </c>
      <c r="B48" s="615">
        <v>246</v>
      </c>
      <c r="C48" s="612">
        <v>19895613</v>
      </c>
      <c r="D48" s="42">
        <v>28111190.41</v>
      </c>
      <c r="E48" s="613">
        <v>80876.475609756104</v>
      </c>
      <c r="F48" s="340">
        <v>114273.13174796748</v>
      </c>
    </row>
    <row r="49" spans="1:6" s="608" customFormat="1" ht="15.75">
      <c r="A49" s="744">
        <v>2008</v>
      </c>
      <c r="B49" s="615">
        <v>251</v>
      </c>
      <c r="C49" s="612">
        <v>30172925</v>
      </c>
      <c r="D49" s="42">
        <v>43357416.039999999</v>
      </c>
      <c r="E49" s="613">
        <v>120210.85657370518</v>
      </c>
      <c r="F49" s="340">
        <v>172738.70932270915</v>
      </c>
    </row>
    <row r="50" spans="1:6" s="608" customFormat="1" ht="15.75">
      <c r="A50" s="744">
        <v>2009</v>
      </c>
      <c r="B50" s="616">
        <v>251</v>
      </c>
      <c r="C50" s="616">
        <v>29159780</v>
      </c>
      <c r="D50" s="616">
        <v>29390953.149999999</v>
      </c>
      <c r="E50" s="617">
        <v>116174.42231075697</v>
      </c>
      <c r="F50" s="618">
        <v>117095.43087649402</v>
      </c>
    </row>
    <row r="51" spans="1:6" s="608" customFormat="1" ht="15.75">
      <c r="A51" s="744" t="s">
        <v>54</v>
      </c>
      <c r="B51" s="615">
        <v>62</v>
      </c>
      <c r="C51" s="612">
        <v>6355035</v>
      </c>
      <c r="D51" s="42">
        <v>8179050.8300000001</v>
      </c>
      <c r="E51" s="613">
        <v>102500.56451612903</v>
      </c>
      <c r="F51" s="38">
        <v>131920.17467741936</v>
      </c>
    </row>
    <row r="52" spans="1:6" ht="15.75">
      <c r="A52" s="744" t="s">
        <v>55</v>
      </c>
      <c r="B52" s="615">
        <v>60</v>
      </c>
      <c r="C52" s="612">
        <v>6546945</v>
      </c>
      <c r="D52" s="42">
        <v>6934688.7400000002</v>
      </c>
      <c r="E52" s="613">
        <v>109115.75</v>
      </c>
      <c r="F52" s="38">
        <v>115578.14566666666</v>
      </c>
    </row>
    <row r="53" spans="1:6" ht="15.75">
      <c r="A53" s="744" t="s">
        <v>56</v>
      </c>
      <c r="B53" s="615">
        <v>64</v>
      </c>
      <c r="C53" s="612">
        <v>7868262</v>
      </c>
      <c r="D53" s="42">
        <v>7456434.6100000003</v>
      </c>
      <c r="E53" s="613">
        <v>122941.59375</v>
      </c>
      <c r="F53" s="38">
        <v>116506.79078125001</v>
      </c>
    </row>
    <row r="54" spans="1:6" ht="15.75">
      <c r="A54" s="744" t="s">
        <v>57</v>
      </c>
      <c r="B54" s="615">
        <v>65</v>
      </c>
      <c r="C54" s="612">
        <v>8389538</v>
      </c>
      <c r="D54" s="42">
        <v>6820778.9699999997</v>
      </c>
      <c r="E54" s="613">
        <v>129069.81538461539</v>
      </c>
      <c r="F54" s="38">
        <v>104935.06107692307</v>
      </c>
    </row>
    <row r="55" spans="1:6" ht="15.75">
      <c r="A55" s="744">
        <v>2010</v>
      </c>
      <c r="B55" s="616">
        <v>251</v>
      </c>
      <c r="C55" s="616">
        <v>33973919</v>
      </c>
      <c r="D55" s="347">
        <v>19675506.369999997</v>
      </c>
      <c r="E55" s="616">
        <v>135354.25896414343</v>
      </c>
      <c r="F55" s="347">
        <v>78388.471593625494</v>
      </c>
    </row>
    <row r="56" spans="1:6" ht="15.75">
      <c r="A56" s="744" t="s">
        <v>54</v>
      </c>
      <c r="B56" s="615">
        <v>62</v>
      </c>
      <c r="C56" s="612">
        <v>7869704</v>
      </c>
      <c r="D56" s="42">
        <v>4595469.28</v>
      </c>
      <c r="E56" s="615">
        <v>126930.70967741935</v>
      </c>
      <c r="F56" s="423">
        <v>74120.472258064518</v>
      </c>
    </row>
    <row r="57" spans="1:6" ht="15.75">
      <c r="A57" s="744" t="s">
        <v>55</v>
      </c>
      <c r="B57" s="615">
        <v>60</v>
      </c>
      <c r="C57" s="612">
        <v>7645735</v>
      </c>
      <c r="D57" s="42">
        <v>4667918.3899999997</v>
      </c>
      <c r="E57" s="615">
        <v>127428.91666666667</v>
      </c>
      <c r="F57" s="423">
        <v>77798.639833333335</v>
      </c>
    </row>
    <row r="58" spans="1:6" ht="15.75">
      <c r="A58" s="744" t="s">
        <v>56</v>
      </c>
      <c r="B58" s="615">
        <v>64</v>
      </c>
      <c r="C58" s="612">
        <v>9247992</v>
      </c>
      <c r="D58" s="42">
        <v>4931925.2899999991</v>
      </c>
      <c r="E58" s="615">
        <v>144499.875</v>
      </c>
      <c r="F58" s="423">
        <v>77061.332656249986</v>
      </c>
    </row>
    <row r="59" spans="1:6" ht="15.75">
      <c r="A59" s="935" t="s">
        <v>57</v>
      </c>
      <c r="B59" s="615">
        <v>65</v>
      </c>
      <c r="C59" s="612">
        <v>9210488</v>
      </c>
      <c r="D59" s="42">
        <v>5480193.4100000001</v>
      </c>
      <c r="E59" s="612">
        <v>141699.81538461539</v>
      </c>
      <c r="F59" s="42">
        <v>84310.667846153854</v>
      </c>
    </row>
    <row r="60" spans="1:6" ht="15.75">
      <c r="A60" s="1066">
        <v>2011</v>
      </c>
      <c r="B60" s="616">
        <v>249</v>
      </c>
      <c r="C60" s="616">
        <v>37718585</v>
      </c>
      <c r="D60" s="347">
        <v>22302646.039999999</v>
      </c>
      <c r="E60" s="616">
        <v>151480.2610441767</v>
      </c>
      <c r="F60" s="347">
        <v>89568.859598393567</v>
      </c>
    </row>
    <row r="61" spans="1:6" ht="15.75">
      <c r="A61" s="1066" t="s">
        <v>54</v>
      </c>
      <c r="B61" s="615">
        <v>64</v>
      </c>
      <c r="C61" s="612">
        <v>8111122</v>
      </c>
      <c r="D61" s="42">
        <v>5417761.29</v>
      </c>
      <c r="E61" s="615">
        <v>126736.28125</v>
      </c>
      <c r="F61" s="423">
        <v>84652.520156250001</v>
      </c>
    </row>
    <row r="62" spans="1:6" ht="15.75">
      <c r="A62" s="1066" t="s">
        <v>55</v>
      </c>
      <c r="B62" s="615">
        <v>60</v>
      </c>
      <c r="C62" s="612">
        <v>8944203</v>
      </c>
      <c r="D62" s="42">
        <v>5226954.8900000006</v>
      </c>
      <c r="E62" s="615">
        <v>149070.04999999999</v>
      </c>
      <c r="F62" s="423">
        <v>87115.914833333343</v>
      </c>
    </row>
    <row r="63" spans="1:6" ht="15.75">
      <c r="A63" s="1066" t="s">
        <v>56</v>
      </c>
      <c r="B63" s="615">
        <v>64</v>
      </c>
      <c r="C63" s="612">
        <v>9732357</v>
      </c>
      <c r="D63" s="42">
        <v>5548609.75</v>
      </c>
      <c r="E63" s="615">
        <v>152068.078125</v>
      </c>
      <c r="F63" s="423">
        <v>86697.02734375</v>
      </c>
    </row>
    <row r="64" spans="1:6" ht="16.5" thickBot="1">
      <c r="A64" s="1081" t="s">
        <v>57</v>
      </c>
      <c r="B64" s="1082">
        <v>61</v>
      </c>
      <c r="C64" s="1083">
        <v>10930903</v>
      </c>
      <c r="D64" s="1084">
        <v>6109320.1100000003</v>
      </c>
      <c r="E64" s="1083">
        <v>179195.13114754099</v>
      </c>
      <c r="F64" s="1084">
        <v>100152.7886885246</v>
      </c>
    </row>
    <row r="65" spans="1:6">
      <c r="A65" s="536" t="s">
        <v>58</v>
      </c>
      <c r="B65" s="536"/>
      <c r="C65" s="536"/>
      <c r="D65" s="42"/>
      <c r="E65" s="114"/>
      <c r="F65" s="114"/>
    </row>
    <row r="66" spans="1:6" ht="15.75">
      <c r="A66" s="561" t="s">
        <v>915</v>
      </c>
      <c r="B66" s="561"/>
      <c r="C66" s="561"/>
      <c r="D66" s="561"/>
      <c r="E66" s="114"/>
      <c r="F66" s="114"/>
    </row>
    <row r="67" spans="1:6">
      <c r="A67" s="536" t="s">
        <v>916</v>
      </c>
      <c r="B67" s="536"/>
      <c r="C67" s="114"/>
      <c r="D67" s="536"/>
      <c r="E67" s="114"/>
      <c r="F67" s="114"/>
    </row>
  </sheetData>
  <mergeCells count="2">
    <mergeCell ref="E2:F2"/>
    <mergeCell ref="E3:F3"/>
  </mergeCells>
  <pageMargins left="0.96" right="0.7" top="0.63" bottom="0.52" header="0.3" footer="0.3"/>
  <pageSetup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BJ74"/>
  <sheetViews>
    <sheetView view="pageBreakPreview" zoomScaleNormal="75" zoomScaleSheetLayoutView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B4" sqref="B4"/>
    </sheetView>
  </sheetViews>
  <sheetFormatPr defaultRowHeight="14.25"/>
  <cols>
    <col min="1" max="1" width="52.7109375" style="54" customWidth="1"/>
    <col min="2" max="22" width="10.7109375" style="54" customWidth="1"/>
    <col min="23" max="49" width="16.140625" style="54" customWidth="1"/>
    <col min="50" max="50" width="14.7109375" style="54" bestFit="1" customWidth="1"/>
    <col min="51" max="58" width="15.5703125" style="54" bestFit="1" customWidth="1"/>
    <col min="59" max="60" width="14.7109375" style="54" bestFit="1" customWidth="1"/>
    <col min="61" max="61" width="14.28515625" style="54" bestFit="1" customWidth="1"/>
    <col min="62" max="62" width="14.7109375" style="54" bestFit="1" customWidth="1"/>
    <col min="63" max="16384" width="9.140625" style="54"/>
  </cols>
  <sheetData>
    <row r="1" spans="1:62" s="252" customFormat="1" ht="19.5" customHeight="1" thickBot="1">
      <c r="A1" s="261" t="s">
        <v>1115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261"/>
      <c r="AL1" s="261"/>
      <c r="AM1" s="261"/>
      <c r="AN1" s="261"/>
      <c r="AO1" s="261"/>
      <c r="AP1" s="261"/>
      <c r="AQ1" s="261"/>
      <c r="AR1" s="261"/>
      <c r="AS1" s="261"/>
      <c r="AT1" s="261"/>
      <c r="AU1" s="261"/>
      <c r="AV1" s="261"/>
      <c r="AW1" s="261"/>
      <c r="AX1" s="261"/>
      <c r="AY1" s="261"/>
      <c r="AZ1" s="261"/>
      <c r="BA1" s="261"/>
      <c r="BB1" s="261"/>
      <c r="BC1" s="261"/>
      <c r="BD1" s="261"/>
      <c r="BE1" s="261"/>
      <c r="BF1" s="261"/>
      <c r="BG1" s="261"/>
      <c r="BH1" s="261"/>
      <c r="BI1" s="261"/>
      <c r="BJ1" s="261"/>
    </row>
    <row r="2" spans="1:62" ht="14.85" customHeight="1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1213"/>
      <c r="S2" s="1213"/>
      <c r="T2" s="1213"/>
      <c r="U2" s="1213"/>
      <c r="V2" s="1213"/>
      <c r="W2" s="624"/>
      <c r="X2" s="624"/>
      <c r="Y2" s="624"/>
      <c r="Z2" s="624"/>
      <c r="AA2" s="624"/>
      <c r="AB2" s="624"/>
      <c r="AC2" s="625"/>
      <c r="AD2" s="625"/>
      <c r="AE2" s="625"/>
      <c r="AF2" s="625"/>
      <c r="AG2" s="625"/>
      <c r="AH2" s="625"/>
      <c r="AI2" s="625"/>
      <c r="AJ2" s="625"/>
      <c r="AK2" s="625"/>
      <c r="AL2" s="625"/>
      <c r="AM2" s="625"/>
      <c r="AN2" s="624"/>
      <c r="AO2" s="624"/>
      <c r="AP2" s="624"/>
      <c r="AQ2" s="624"/>
      <c r="AR2" s="624"/>
      <c r="AS2" s="624"/>
      <c r="AT2" s="625"/>
      <c r="AU2" s="626"/>
      <c r="AV2" s="627"/>
      <c r="AW2" s="626"/>
      <c r="AX2" s="1306">
        <v>2008</v>
      </c>
      <c r="AY2" s="1305">
        <v>2009</v>
      </c>
      <c r="AZ2" s="1305"/>
      <c r="BA2" s="1305"/>
      <c r="BB2" s="1305"/>
      <c r="BC2" s="1304">
        <v>2010</v>
      </c>
      <c r="BD2" s="1305"/>
      <c r="BE2" s="1305"/>
      <c r="BF2" s="1305"/>
      <c r="BG2" s="1304">
        <v>2011</v>
      </c>
      <c r="BH2" s="1305"/>
      <c r="BI2" s="1305"/>
      <c r="BJ2" s="1305"/>
    </row>
    <row r="3" spans="1:62" ht="14.85" customHeight="1" thickBot="1">
      <c r="A3" s="1214" t="s">
        <v>557</v>
      </c>
      <c r="B3" s="309">
        <v>1960</v>
      </c>
      <c r="C3" s="309">
        <v>1961</v>
      </c>
      <c r="D3" s="309">
        <v>1962</v>
      </c>
      <c r="E3" s="309">
        <v>1963</v>
      </c>
      <c r="F3" s="309">
        <v>1964</v>
      </c>
      <c r="G3" s="309">
        <v>1965</v>
      </c>
      <c r="H3" s="309">
        <v>1966</v>
      </c>
      <c r="I3" s="309">
        <v>1967</v>
      </c>
      <c r="J3" s="309">
        <v>1968</v>
      </c>
      <c r="K3" s="309">
        <v>1969</v>
      </c>
      <c r="L3" s="309">
        <v>1970</v>
      </c>
      <c r="M3" s="309">
        <v>1971</v>
      </c>
      <c r="N3" s="309">
        <v>1972</v>
      </c>
      <c r="O3" s="309">
        <v>1973</v>
      </c>
      <c r="P3" s="309">
        <v>1974</v>
      </c>
      <c r="Q3" s="309">
        <v>1975</v>
      </c>
      <c r="R3" s="309">
        <v>1976</v>
      </c>
      <c r="S3" s="299">
        <v>1977</v>
      </c>
      <c r="T3" s="309">
        <v>1978</v>
      </c>
      <c r="U3" s="299">
        <v>1979</v>
      </c>
      <c r="V3" s="299">
        <v>1980</v>
      </c>
      <c r="W3" s="299">
        <v>1981</v>
      </c>
      <c r="X3" s="299">
        <v>1982</v>
      </c>
      <c r="Y3" s="299">
        <v>1983</v>
      </c>
      <c r="Z3" s="299">
        <v>1984</v>
      </c>
      <c r="AA3" s="299">
        <v>1985</v>
      </c>
      <c r="AB3" s="299">
        <v>1986</v>
      </c>
      <c r="AC3" s="299">
        <v>1987</v>
      </c>
      <c r="AD3" s="299">
        <v>1988</v>
      </c>
      <c r="AE3" s="299">
        <v>1989</v>
      </c>
      <c r="AF3" s="299">
        <v>1990</v>
      </c>
      <c r="AG3" s="299">
        <v>1991</v>
      </c>
      <c r="AH3" s="309">
        <v>1992</v>
      </c>
      <c r="AI3" s="309">
        <v>1993</v>
      </c>
      <c r="AJ3" s="309">
        <v>1994</v>
      </c>
      <c r="AK3" s="309">
        <v>1995</v>
      </c>
      <c r="AL3" s="309">
        <v>1996</v>
      </c>
      <c r="AM3" s="309">
        <v>1997</v>
      </c>
      <c r="AN3" s="309">
        <v>1998</v>
      </c>
      <c r="AO3" s="299">
        <v>1999</v>
      </c>
      <c r="AP3" s="309">
        <v>2000</v>
      </c>
      <c r="AQ3" s="299">
        <v>2001</v>
      </c>
      <c r="AR3" s="309">
        <v>2002</v>
      </c>
      <c r="AS3" s="299">
        <v>2003</v>
      </c>
      <c r="AT3" s="299">
        <v>2004</v>
      </c>
      <c r="AU3" s="299">
        <v>2005</v>
      </c>
      <c r="AV3" s="299">
        <v>2006</v>
      </c>
      <c r="AW3" s="299">
        <v>2007</v>
      </c>
      <c r="AX3" s="1307"/>
      <c r="AY3" s="335" t="s">
        <v>3</v>
      </c>
      <c r="AZ3" s="335" t="s">
        <v>4</v>
      </c>
      <c r="BA3" s="335" t="s">
        <v>5</v>
      </c>
      <c r="BB3" s="300" t="s">
        <v>500</v>
      </c>
      <c r="BC3" s="335" t="s">
        <v>3</v>
      </c>
      <c r="BD3" s="335" t="s">
        <v>4</v>
      </c>
      <c r="BE3" s="335" t="s">
        <v>5</v>
      </c>
      <c r="BF3" s="300" t="s">
        <v>7</v>
      </c>
      <c r="BG3" s="335" t="s">
        <v>3</v>
      </c>
      <c r="BH3" s="335" t="s">
        <v>4</v>
      </c>
      <c r="BI3" s="335" t="s">
        <v>5</v>
      </c>
      <c r="BJ3" s="300" t="s">
        <v>7</v>
      </c>
    </row>
    <row r="4" spans="1:62" ht="14.85" customHeight="1">
      <c r="A4" s="210" t="s">
        <v>558</v>
      </c>
      <c r="B4" s="1215">
        <v>18.829999999999998</v>
      </c>
      <c r="C4" s="1215">
        <v>21.995999999999999</v>
      </c>
      <c r="D4" s="1215">
        <v>24.696000000000002</v>
      </c>
      <c r="E4" s="1215">
        <v>16.475999999999999</v>
      </c>
      <c r="F4" s="1215">
        <v>19.132000000000001</v>
      </c>
      <c r="G4" s="1215">
        <v>19.542000000000002</v>
      </c>
      <c r="H4" s="1215">
        <v>22.696000000000002</v>
      </c>
      <c r="I4" s="1215">
        <v>19.309999999999999</v>
      </c>
      <c r="J4" s="1215">
        <v>22.576000000000001</v>
      </c>
      <c r="K4" s="1215">
        <v>25.206</v>
      </c>
      <c r="L4" s="1215">
        <v>74.5</v>
      </c>
      <c r="M4" s="1215">
        <v>62.3</v>
      </c>
      <c r="N4" s="1215">
        <v>76.8</v>
      </c>
      <c r="O4" s="1215">
        <v>100.8</v>
      </c>
      <c r="P4" s="1215">
        <v>331.40000000000003</v>
      </c>
      <c r="Q4" s="1215">
        <v>828.69999999999993</v>
      </c>
      <c r="R4" s="1215">
        <v>1134.8</v>
      </c>
      <c r="S4" s="1215">
        <v>1113.2</v>
      </c>
      <c r="T4" s="1215">
        <v>1014.2</v>
      </c>
      <c r="U4" s="1215">
        <v>797.3</v>
      </c>
      <c r="V4" s="1215">
        <v>1532.1</v>
      </c>
      <c r="W4" s="336">
        <v>1376.1</v>
      </c>
      <c r="X4" s="336">
        <v>2002</v>
      </c>
      <c r="Y4" s="336">
        <v>1266.7</v>
      </c>
      <c r="Z4" s="336">
        <v>1032.0999999999999</v>
      </c>
      <c r="AA4" s="336">
        <v>805.2</v>
      </c>
      <c r="AB4" s="336">
        <v>1488.4</v>
      </c>
      <c r="AC4" s="336">
        <v>2193.1999999999998</v>
      </c>
      <c r="AD4" s="336">
        <v>2152</v>
      </c>
      <c r="AE4" s="336">
        <v>2079.8000000000002</v>
      </c>
      <c r="AF4" s="336">
        <v>4766.8999999999996</v>
      </c>
      <c r="AG4" s="336">
        <v>13736.300000000001</v>
      </c>
      <c r="AH4" s="336">
        <v>27142.5</v>
      </c>
      <c r="AI4" s="336">
        <v>40229.599999999999</v>
      </c>
      <c r="AJ4" s="336">
        <v>47135.7</v>
      </c>
      <c r="AK4" s="336">
        <v>54064.899999999994</v>
      </c>
      <c r="AL4" s="336">
        <v>62686.100000000006</v>
      </c>
      <c r="AM4" s="336">
        <v>64580.900000000009</v>
      </c>
      <c r="AN4" s="336">
        <v>62664.600000000006</v>
      </c>
      <c r="AO4" s="336">
        <v>118522.3</v>
      </c>
      <c r="AP4" s="336">
        <v>167630.39999999999</v>
      </c>
      <c r="AQ4" s="336">
        <v>284451.5</v>
      </c>
      <c r="AR4" s="336">
        <v>321232.09999999998</v>
      </c>
      <c r="AS4" s="336">
        <v>362399.9</v>
      </c>
      <c r="AT4" s="336">
        <v>364192.9</v>
      </c>
      <c r="AU4" s="336">
        <v>515207.3</v>
      </c>
      <c r="AV4" s="336">
        <v>670463.77999999991</v>
      </c>
      <c r="AW4" s="336">
        <v>659631.32250235998</v>
      </c>
      <c r="AX4" s="337">
        <v>910673.44901247008</v>
      </c>
      <c r="AY4" s="1045">
        <v>977028.15751827997</v>
      </c>
      <c r="AZ4" s="1045">
        <v>718062.86158397002</v>
      </c>
      <c r="BA4" s="1045">
        <v>557597.74792431993</v>
      </c>
      <c r="BB4" s="1045">
        <v>655864.41475830995</v>
      </c>
      <c r="BC4" s="1045">
        <v>799479.53765816009</v>
      </c>
      <c r="BD4" s="1045">
        <v>629270.44372521993</v>
      </c>
      <c r="BE4" s="1045">
        <v>595558.23433583009</v>
      </c>
      <c r="BF4" s="1045">
        <v>583822.08773726004</v>
      </c>
      <c r="BG4" s="337">
        <v>524739.10716298001</v>
      </c>
      <c r="BH4" s="337">
        <v>962957.83827461011</v>
      </c>
      <c r="BI4" s="338">
        <v>920904.80208265991</v>
      </c>
      <c r="BJ4" s="337">
        <v>1287075.1413148399</v>
      </c>
    </row>
    <row r="5" spans="1:62" ht="14.85" customHeight="1">
      <c r="A5" s="1216" t="s">
        <v>559</v>
      </c>
      <c r="B5" s="42">
        <v>18.829999999999998</v>
      </c>
      <c r="C5" s="42">
        <v>21.995999999999999</v>
      </c>
      <c r="D5" s="42">
        <v>24.696000000000002</v>
      </c>
      <c r="E5" s="42">
        <v>14.318</v>
      </c>
      <c r="F5" s="42">
        <v>16.821999999999999</v>
      </c>
      <c r="G5" s="42">
        <v>16.942</v>
      </c>
      <c r="H5" s="42">
        <v>19.341999999999999</v>
      </c>
      <c r="I5" s="42">
        <v>13.528</v>
      </c>
      <c r="J5" s="42">
        <v>19.062000000000001</v>
      </c>
      <c r="K5" s="42">
        <v>20.526</v>
      </c>
      <c r="L5" s="42">
        <v>28</v>
      </c>
      <c r="M5" s="42">
        <v>32</v>
      </c>
      <c r="N5" s="42">
        <v>28.8</v>
      </c>
      <c r="O5" s="42">
        <v>50.4</v>
      </c>
      <c r="P5" s="42">
        <v>68.8</v>
      </c>
      <c r="Q5" s="42">
        <v>124.8</v>
      </c>
      <c r="R5" s="42">
        <v>188.8</v>
      </c>
      <c r="S5" s="42">
        <v>221.8</v>
      </c>
      <c r="T5" s="42">
        <v>224.5</v>
      </c>
      <c r="U5" s="42">
        <v>352.6</v>
      </c>
      <c r="V5" s="42">
        <v>403.6</v>
      </c>
      <c r="W5" s="339">
        <v>485.8</v>
      </c>
      <c r="X5" s="339">
        <v>506.4</v>
      </c>
      <c r="Y5" s="339">
        <v>456.5</v>
      </c>
      <c r="Z5" s="339">
        <v>463.7</v>
      </c>
      <c r="AA5" s="339">
        <v>465.1</v>
      </c>
      <c r="AB5" s="339">
        <v>518.4</v>
      </c>
      <c r="AC5" s="339">
        <v>556.29999999999995</v>
      </c>
      <c r="AD5" s="339">
        <v>796.9</v>
      </c>
      <c r="AE5" s="339">
        <v>961.8</v>
      </c>
      <c r="AF5" s="339">
        <v>1261.4000000000001</v>
      </c>
      <c r="AG5" s="339">
        <v>2210.6</v>
      </c>
      <c r="AH5" s="339">
        <v>2946.3</v>
      </c>
      <c r="AI5" s="339">
        <v>4713</v>
      </c>
      <c r="AJ5" s="339">
        <v>5547.2</v>
      </c>
      <c r="AK5" s="339">
        <v>7052.5</v>
      </c>
      <c r="AL5" s="339">
        <v>9883.7999999999993</v>
      </c>
      <c r="AM5" s="339">
        <v>14120.7</v>
      </c>
      <c r="AN5" s="339">
        <v>15520.5</v>
      </c>
      <c r="AO5" s="339">
        <v>21892.2</v>
      </c>
      <c r="AP5" s="339">
        <v>34976.1</v>
      </c>
      <c r="AQ5" s="339">
        <v>64834.8</v>
      </c>
      <c r="AR5" s="339">
        <v>76210.7</v>
      </c>
      <c r="AS5" s="339">
        <v>90099.3</v>
      </c>
      <c r="AT5" s="339">
        <v>87216.5</v>
      </c>
      <c r="AU5" s="339">
        <v>79156.2</v>
      </c>
      <c r="AV5" s="339">
        <v>128310.6</v>
      </c>
      <c r="AW5" s="53">
        <v>222907.2099018</v>
      </c>
      <c r="AX5" s="53">
        <v>262658.96548791003</v>
      </c>
      <c r="AY5" s="1040">
        <v>233692.89031432002</v>
      </c>
      <c r="AZ5" s="1040">
        <v>260135.03142167002</v>
      </c>
      <c r="BA5" s="1040">
        <v>253127.45506279002</v>
      </c>
      <c r="BB5" s="1040">
        <v>254305.48468057998</v>
      </c>
      <c r="BC5" s="1040">
        <v>252900.01991919</v>
      </c>
      <c r="BD5" s="1040">
        <v>268220.92622433999</v>
      </c>
      <c r="BE5" s="1040">
        <v>244530.75734289002</v>
      </c>
      <c r="BF5" s="1040">
        <v>295839.36021416</v>
      </c>
      <c r="BG5" s="53">
        <v>303694.89381302003</v>
      </c>
      <c r="BH5" s="53">
        <v>337532.68690874998</v>
      </c>
      <c r="BI5" s="340">
        <v>330601.81124196004</v>
      </c>
      <c r="BJ5" s="53">
        <v>320911.08694292</v>
      </c>
    </row>
    <row r="6" spans="1:62" ht="14.85" customHeight="1">
      <c r="A6" s="1216" t="s">
        <v>560</v>
      </c>
      <c r="B6" s="42">
        <v>0</v>
      </c>
      <c r="C6" s="42">
        <v>0</v>
      </c>
      <c r="D6" s="42">
        <v>0</v>
      </c>
      <c r="E6" s="42">
        <v>2.1579999999999999</v>
      </c>
      <c r="F6" s="42">
        <v>2.31</v>
      </c>
      <c r="G6" s="42">
        <v>2.6</v>
      </c>
      <c r="H6" s="42">
        <v>3.3540000000000001</v>
      </c>
      <c r="I6" s="42">
        <v>5.782</v>
      </c>
      <c r="J6" s="42">
        <v>3.5139999999999998</v>
      </c>
      <c r="K6" s="42">
        <v>4.68</v>
      </c>
      <c r="L6" s="42">
        <v>46.5</v>
      </c>
      <c r="M6" s="42">
        <v>30.3</v>
      </c>
      <c r="N6" s="42">
        <v>48</v>
      </c>
      <c r="O6" s="42">
        <v>50.4</v>
      </c>
      <c r="P6" s="42">
        <v>262.60000000000002</v>
      </c>
      <c r="Q6" s="42">
        <v>703.9</v>
      </c>
      <c r="R6" s="42">
        <v>946</v>
      </c>
      <c r="S6" s="42">
        <v>891.4</v>
      </c>
      <c r="T6" s="42">
        <v>789.7</v>
      </c>
      <c r="U6" s="42">
        <v>444.7</v>
      </c>
      <c r="V6" s="42">
        <v>1128.5</v>
      </c>
      <c r="W6" s="339">
        <v>890.3</v>
      </c>
      <c r="X6" s="339">
        <v>1495.6</v>
      </c>
      <c r="Y6" s="339">
        <v>810.2</v>
      </c>
      <c r="Z6" s="339">
        <v>568.4</v>
      </c>
      <c r="AA6" s="339">
        <v>340.1</v>
      </c>
      <c r="AB6" s="339">
        <v>970</v>
      </c>
      <c r="AC6" s="339">
        <v>1636.9</v>
      </c>
      <c r="AD6" s="339">
        <v>1355.1</v>
      </c>
      <c r="AE6" s="339">
        <v>1118</v>
      </c>
      <c r="AF6" s="339">
        <v>3505.5</v>
      </c>
      <c r="AG6" s="339">
        <v>11525.7</v>
      </c>
      <c r="AH6" s="339">
        <v>24196.2</v>
      </c>
      <c r="AI6" s="339">
        <v>35516.6</v>
      </c>
      <c r="AJ6" s="339">
        <v>41588.5</v>
      </c>
      <c r="AK6" s="339">
        <v>47012.399999999994</v>
      </c>
      <c r="AL6" s="339">
        <v>52802.3</v>
      </c>
      <c r="AM6" s="339">
        <v>50460.200000000004</v>
      </c>
      <c r="AN6" s="339">
        <v>47144.100000000006</v>
      </c>
      <c r="AO6" s="339">
        <v>96630.1</v>
      </c>
      <c r="AP6" s="339">
        <v>132654.29999999999</v>
      </c>
      <c r="AQ6" s="339">
        <v>219616.7</v>
      </c>
      <c r="AR6" s="339">
        <v>245021.4</v>
      </c>
      <c r="AS6" s="339">
        <v>272300.59999999998</v>
      </c>
      <c r="AT6" s="339">
        <v>276976.40000000002</v>
      </c>
      <c r="AU6" s="339">
        <v>436051.1</v>
      </c>
      <c r="AV6" s="339">
        <v>542153.17999999993</v>
      </c>
      <c r="AW6" s="339">
        <v>436724.11260056001</v>
      </c>
      <c r="AX6" s="318">
        <v>648014.48352456011</v>
      </c>
      <c r="AY6" s="1046">
        <v>743335.26720395999</v>
      </c>
      <c r="AZ6" s="1046">
        <v>457927.83016229997</v>
      </c>
      <c r="BA6" s="1046">
        <v>304470.29286152998</v>
      </c>
      <c r="BB6" s="1046">
        <v>401558.93007772998</v>
      </c>
      <c r="BC6" s="1046">
        <v>546579.51773897</v>
      </c>
      <c r="BD6" s="1046">
        <v>361049.51750088</v>
      </c>
      <c r="BE6" s="1046">
        <v>351027.47699294006</v>
      </c>
      <c r="BF6" s="1046">
        <v>287982.72752310004</v>
      </c>
      <c r="BG6" s="318">
        <v>221044.21334996002</v>
      </c>
      <c r="BH6" s="318">
        <v>625425.15136586013</v>
      </c>
      <c r="BI6" s="341">
        <v>590302.99084069999</v>
      </c>
      <c r="BJ6" s="318">
        <v>966164.05437191995</v>
      </c>
    </row>
    <row r="7" spans="1:62" ht="14.85" customHeight="1">
      <c r="A7" s="1216" t="s">
        <v>561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339"/>
      <c r="X7" s="339"/>
      <c r="Y7" s="339"/>
      <c r="Z7" s="339"/>
      <c r="AA7" s="339"/>
      <c r="AB7" s="339"/>
      <c r="AC7" s="339"/>
      <c r="AD7" s="339"/>
      <c r="AE7" s="339"/>
      <c r="AF7" s="339"/>
      <c r="AG7" s="339"/>
      <c r="AH7" s="339">
        <v>3349.6</v>
      </c>
      <c r="AI7" s="339">
        <v>6744.4</v>
      </c>
      <c r="AJ7" s="339">
        <v>8413.1</v>
      </c>
      <c r="AK7" s="339">
        <v>10864.1</v>
      </c>
      <c r="AL7" s="339">
        <v>16945.599999999999</v>
      </c>
      <c r="AM7" s="339">
        <v>22740.3</v>
      </c>
      <c r="AN7" s="339">
        <v>27743</v>
      </c>
      <c r="AO7" s="339">
        <v>62000.800000000003</v>
      </c>
      <c r="AP7" s="339">
        <v>77781.899999999994</v>
      </c>
      <c r="AQ7" s="339">
        <v>125257.8</v>
      </c>
      <c r="AR7" s="339">
        <v>139701.79999999999</v>
      </c>
      <c r="AS7" s="339">
        <v>152275.5</v>
      </c>
      <c r="AT7" s="339">
        <v>165303.1</v>
      </c>
      <c r="AU7" s="339">
        <v>101097.3</v>
      </c>
      <c r="AV7" s="339">
        <v>206513.58</v>
      </c>
      <c r="AW7" s="342">
        <v>148099.30735752999</v>
      </c>
      <c r="AX7" s="53">
        <v>150706.80765209001</v>
      </c>
      <c r="AY7" s="1040">
        <v>153140.92130317999</v>
      </c>
      <c r="AZ7" s="1040">
        <v>75597.055997240008</v>
      </c>
      <c r="BA7" s="1040">
        <v>80675.62507786999</v>
      </c>
      <c r="BB7" s="1040">
        <v>87026.346138139997</v>
      </c>
      <c r="BC7" s="1040">
        <v>92730.146923960012</v>
      </c>
      <c r="BD7" s="1040">
        <v>92597.67351696</v>
      </c>
      <c r="BE7" s="1040">
        <v>95765.264329960002</v>
      </c>
      <c r="BF7" s="1040">
        <v>95645.991251960004</v>
      </c>
      <c r="BG7" s="53">
        <v>17539.381958959999</v>
      </c>
      <c r="BH7" s="53">
        <v>3.7679599999999999E-3</v>
      </c>
      <c r="BI7" s="53">
        <v>3.7681900000000003E-3</v>
      </c>
      <c r="BJ7" s="53">
        <v>770052.49643271999</v>
      </c>
    </row>
    <row r="8" spans="1:62" ht="14.85" customHeight="1">
      <c r="A8" s="1216" t="s">
        <v>562</v>
      </c>
      <c r="B8" s="42">
        <v>0</v>
      </c>
      <c r="C8" s="42">
        <v>0</v>
      </c>
      <c r="D8" s="42">
        <v>0</v>
      </c>
      <c r="E8" s="42">
        <v>2.1579999999999999</v>
      </c>
      <c r="F8" s="42">
        <v>2.31</v>
      </c>
      <c r="G8" s="42">
        <v>2.6</v>
      </c>
      <c r="H8" s="42">
        <v>3.3540000000000001</v>
      </c>
      <c r="I8" s="42">
        <v>5.782</v>
      </c>
      <c r="J8" s="42">
        <v>3.5139999999999998</v>
      </c>
      <c r="K8" s="42">
        <v>4.68</v>
      </c>
      <c r="L8" s="42">
        <v>18.5</v>
      </c>
      <c r="M8" s="42">
        <v>6.5</v>
      </c>
      <c r="N8" s="42">
        <v>15.9</v>
      </c>
      <c r="O8" s="42">
        <v>15.4</v>
      </c>
      <c r="P8" s="42">
        <v>262.60000000000002</v>
      </c>
      <c r="Q8" s="42">
        <v>703.9</v>
      </c>
      <c r="R8" s="42">
        <v>905.2</v>
      </c>
      <c r="S8" s="42">
        <v>630</v>
      </c>
      <c r="T8" s="42">
        <v>516.9</v>
      </c>
      <c r="U8" s="42">
        <v>444.7</v>
      </c>
      <c r="V8" s="42">
        <v>1128.5</v>
      </c>
      <c r="W8" s="339">
        <v>890.3</v>
      </c>
      <c r="X8" s="339">
        <v>1495.6</v>
      </c>
      <c r="Y8" s="339">
        <v>810.2</v>
      </c>
      <c r="Z8" s="339">
        <v>568.4</v>
      </c>
      <c r="AA8" s="339">
        <v>340.1</v>
      </c>
      <c r="AB8" s="339">
        <v>970</v>
      </c>
      <c r="AC8" s="339">
        <v>1636.9</v>
      </c>
      <c r="AD8" s="339">
        <v>1355.1</v>
      </c>
      <c r="AE8" s="339">
        <v>1118</v>
      </c>
      <c r="AF8" s="339">
        <v>2473.9</v>
      </c>
      <c r="AG8" s="339">
        <v>4962.7</v>
      </c>
      <c r="AH8" s="339">
        <v>6129</v>
      </c>
      <c r="AI8" s="339">
        <v>3456.9</v>
      </c>
      <c r="AJ8" s="339">
        <v>11455.5</v>
      </c>
      <c r="AK8" s="339">
        <v>6836.2</v>
      </c>
      <c r="AL8" s="339">
        <v>9883.2000000000007</v>
      </c>
      <c r="AM8" s="339">
        <v>15313.5</v>
      </c>
      <c r="AN8" s="339">
        <v>19061.8</v>
      </c>
      <c r="AO8" s="339">
        <v>34624.199999999997</v>
      </c>
      <c r="AP8" s="339">
        <v>54872.4</v>
      </c>
      <c r="AQ8" s="339">
        <v>94358.9</v>
      </c>
      <c r="AR8" s="339">
        <v>105319.6</v>
      </c>
      <c r="AS8" s="339">
        <v>120025.1</v>
      </c>
      <c r="AT8" s="339">
        <v>111673.3</v>
      </c>
      <c r="AU8" s="339">
        <v>334953.8</v>
      </c>
      <c r="AV8" s="339">
        <v>307508.09999999998</v>
      </c>
      <c r="AW8" s="53">
        <v>253976.31604167001</v>
      </c>
      <c r="AX8" s="53">
        <v>453808.78007727</v>
      </c>
      <c r="AY8" s="1040">
        <v>540088.07843151002</v>
      </c>
      <c r="AZ8" s="1040">
        <v>342231.68726034003</v>
      </c>
      <c r="BA8" s="1040">
        <v>190446.04911478001</v>
      </c>
      <c r="BB8" s="1040">
        <v>180466.41573459</v>
      </c>
      <c r="BC8" s="1040">
        <v>193083.15032885998</v>
      </c>
      <c r="BD8" s="1040">
        <v>189110.74501617003</v>
      </c>
      <c r="BE8" s="1040">
        <v>220526.95183114</v>
      </c>
      <c r="BF8" s="1040">
        <v>139919.53750639001</v>
      </c>
      <c r="BG8" s="53">
        <v>197891.24825189001</v>
      </c>
      <c r="BH8" s="53">
        <v>518498.61129915004</v>
      </c>
      <c r="BI8" s="53">
        <v>576465.74911251001</v>
      </c>
      <c r="BJ8" s="53">
        <v>131509.58916911</v>
      </c>
    </row>
    <row r="9" spans="1:62" ht="14.85" customHeight="1">
      <c r="A9" s="1216" t="s">
        <v>563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>
        <v>28</v>
      </c>
      <c r="M9" s="42">
        <v>23.8</v>
      </c>
      <c r="N9" s="42">
        <v>32.1</v>
      </c>
      <c r="O9" s="42">
        <v>35</v>
      </c>
      <c r="P9" s="42">
        <v>0</v>
      </c>
      <c r="Q9" s="42">
        <v>0</v>
      </c>
      <c r="R9" s="42">
        <v>40.799999999999997</v>
      </c>
      <c r="S9" s="42">
        <v>261.39999999999998</v>
      </c>
      <c r="T9" s="42">
        <v>272.8</v>
      </c>
      <c r="U9" s="42">
        <v>0</v>
      </c>
      <c r="V9" s="42">
        <v>0</v>
      </c>
      <c r="W9" s="339">
        <v>0</v>
      </c>
      <c r="X9" s="339">
        <v>0</v>
      </c>
      <c r="Y9" s="339">
        <v>0</v>
      </c>
      <c r="Z9" s="339">
        <v>0</v>
      </c>
      <c r="AA9" s="339">
        <v>0</v>
      </c>
      <c r="AB9" s="339">
        <v>0</v>
      </c>
      <c r="AC9" s="339">
        <v>0</v>
      </c>
      <c r="AD9" s="339">
        <v>0</v>
      </c>
      <c r="AE9" s="339">
        <v>0</v>
      </c>
      <c r="AF9" s="339">
        <v>1031.5999999999999</v>
      </c>
      <c r="AG9" s="339">
        <v>6563</v>
      </c>
      <c r="AH9" s="339">
        <v>14717.6</v>
      </c>
      <c r="AI9" s="339">
        <v>25315.3</v>
      </c>
      <c r="AJ9" s="339">
        <v>21719.9</v>
      </c>
      <c r="AK9" s="339">
        <v>29312.1</v>
      </c>
      <c r="AL9" s="339">
        <v>25973.5</v>
      </c>
      <c r="AM9" s="339">
        <v>12406.4</v>
      </c>
      <c r="AN9" s="339">
        <v>339.3</v>
      </c>
      <c r="AO9" s="339">
        <v>5.0999999999999996</v>
      </c>
      <c r="AP9" s="339">
        <v>0</v>
      </c>
      <c r="AQ9" s="339">
        <v>0</v>
      </c>
      <c r="AR9" s="339">
        <v>0</v>
      </c>
      <c r="AS9" s="339">
        <v>0</v>
      </c>
      <c r="AT9" s="339">
        <v>0</v>
      </c>
      <c r="AU9" s="339">
        <v>0</v>
      </c>
      <c r="AV9" s="339">
        <v>0</v>
      </c>
      <c r="AW9" s="53">
        <v>7483.7796950000002</v>
      </c>
      <c r="AX9" s="53">
        <v>3379.2387220000001</v>
      </c>
      <c r="AY9" s="1040">
        <v>3708.9586859999999</v>
      </c>
      <c r="AZ9" s="1040">
        <v>4710.0239620000002</v>
      </c>
      <c r="BA9" s="1040">
        <v>4215.2883045100007</v>
      </c>
      <c r="BB9" s="1040">
        <v>42000</v>
      </c>
      <c r="BC9" s="1040">
        <v>40400.947503150004</v>
      </c>
      <c r="BD9" s="1040">
        <v>21354.27315144</v>
      </c>
      <c r="BE9" s="1040">
        <v>6054.6350172100001</v>
      </c>
      <c r="BF9" s="1040">
        <v>1231.52081864</v>
      </c>
      <c r="BG9" s="53">
        <v>0</v>
      </c>
      <c r="BH9" s="53">
        <v>0</v>
      </c>
      <c r="BI9" s="53">
        <v>0</v>
      </c>
      <c r="BJ9" s="53">
        <v>0</v>
      </c>
    </row>
    <row r="10" spans="1:62" s="344" customFormat="1" ht="14.85" customHeight="1">
      <c r="A10" s="1216"/>
      <c r="B10" s="1217"/>
      <c r="C10" s="1217"/>
      <c r="D10" s="1217"/>
      <c r="E10" s="1217"/>
      <c r="F10" s="1217"/>
      <c r="G10" s="1217"/>
      <c r="H10" s="1217"/>
      <c r="I10" s="1217"/>
      <c r="J10" s="1217"/>
      <c r="K10" s="1217"/>
      <c r="L10" s="1217"/>
      <c r="M10" s="1217"/>
      <c r="N10" s="1217"/>
      <c r="O10" s="1217"/>
      <c r="P10" s="1217"/>
      <c r="Q10" s="1217"/>
      <c r="R10" s="1217"/>
      <c r="S10" s="1217"/>
      <c r="T10" s="1217"/>
      <c r="U10" s="1217"/>
      <c r="V10" s="1217"/>
      <c r="W10" s="343"/>
      <c r="X10" s="343"/>
      <c r="Y10" s="343"/>
      <c r="Z10" s="343"/>
      <c r="AA10" s="343"/>
      <c r="AB10" s="343"/>
      <c r="AC10" s="343"/>
      <c r="AD10" s="343"/>
      <c r="AE10" s="343"/>
      <c r="AF10" s="343"/>
      <c r="AG10" s="343"/>
      <c r="AH10" s="343"/>
      <c r="AI10" s="343"/>
      <c r="AJ10" s="343"/>
      <c r="AK10" s="343"/>
      <c r="AL10" s="343"/>
      <c r="AM10" s="343"/>
      <c r="AN10" s="343"/>
      <c r="AO10" s="343"/>
      <c r="AP10" s="343"/>
      <c r="AQ10" s="343"/>
      <c r="AR10" s="343"/>
      <c r="AS10" s="343"/>
      <c r="AT10" s="343"/>
      <c r="AU10" s="343"/>
      <c r="AV10" s="343"/>
      <c r="AW10" s="68"/>
      <c r="AX10" s="68"/>
      <c r="AY10" s="1038"/>
      <c r="AZ10" s="1038"/>
      <c r="BA10" s="1038"/>
      <c r="BB10" s="1038"/>
      <c r="BC10" s="1038"/>
      <c r="BD10" s="1038"/>
      <c r="BE10" s="1038"/>
      <c r="BF10" s="1038"/>
      <c r="BG10" s="68"/>
      <c r="BH10" s="68"/>
      <c r="BI10" s="68"/>
      <c r="BJ10" s="68"/>
    </row>
    <row r="11" spans="1:62" ht="14.85" customHeight="1">
      <c r="A11" s="210" t="s">
        <v>564</v>
      </c>
      <c r="B11" s="1215">
        <v>43</v>
      </c>
      <c r="C11" s="1215">
        <v>73.075999999999993</v>
      </c>
      <c r="D11" s="1215">
        <v>43.26</v>
      </c>
      <c r="E11" s="1215">
        <v>53.334000000000003</v>
      </c>
      <c r="F11" s="1215">
        <v>34.1</v>
      </c>
      <c r="G11" s="1215">
        <v>42.17</v>
      </c>
      <c r="H11" s="1215">
        <v>49.085999999999999</v>
      </c>
      <c r="I11" s="1215">
        <v>29.786000000000001</v>
      </c>
      <c r="J11" s="1215">
        <v>3.03</v>
      </c>
      <c r="K11" s="1215">
        <v>5.6779999999999999</v>
      </c>
      <c r="L11" s="1215">
        <v>6.1</v>
      </c>
      <c r="M11" s="1215">
        <v>16</v>
      </c>
      <c r="N11" s="1215">
        <v>12.3</v>
      </c>
      <c r="O11" s="1215">
        <v>36.800000000000004</v>
      </c>
      <c r="P11" s="1215">
        <v>64.2</v>
      </c>
      <c r="Q11" s="1215">
        <v>106.6</v>
      </c>
      <c r="R11" s="1215">
        <v>159.30000000000001</v>
      </c>
      <c r="S11" s="1215">
        <v>225.20000000000002</v>
      </c>
      <c r="T11" s="1215">
        <v>177.8</v>
      </c>
      <c r="U11" s="1215">
        <v>236.3</v>
      </c>
      <c r="V11" s="1215">
        <v>250.20000000000002</v>
      </c>
      <c r="W11" s="336">
        <v>259.2</v>
      </c>
      <c r="X11" s="336">
        <v>246.4</v>
      </c>
      <c r="Y11" s="336">
        <v>343.5</v>
      </c>
      <c r="Z11" s="336">
        <v>412.5</v>
      </c>
      <c r="AA11" s="336">
        <v>414.50000000000006</v>
      </c>
      <c r="AB11" s="336">
        <v>2232.2999999999997</v>
      </c>
      <c r="AC11" s="336">
        <v>2993.4</v>
      </c>
      <c r="AD11" s="336">
        <v>4807.2</v>
      </c>
      <c r="AE11" s="336">
        <v>7461.4999999999991</v>
      </c>
      <c r="AF11" s="336">
        <v>6550.2</v>
      </c>
      <c r="AG11" s="336">
        <v>10369.699999999999</v>
      </c>
      <c r="AH11" s="336">
        <v>19386</v>
      </c>
      <c r="AI11" s="336">
        <v>24892.600000000002</v>
      </c>
      <c r="AJ11" s="336">
        <v>17864.7</v>
      </c>
      <c r="AK11" s="336">
        <v>57257.799999999996</v>
      </c>
      <c r="AL11" s="336">
        <v>47605</v>
      </c>
      <c r="AM11" s="336">
        <v>53334.499999999993</v>
      </c>
      <c r="AN11" s="336">
        <v>75141.5</v>
      </c>
      <c r="AO11" s="336">
        <v>135223.20000000001</v>
      </c>
      <c r="AP11" s="336">
        <v>194585.4</v>
      </c>
      <c r="AQ11" s="336">
        <v>305028.5</v>
      </c>
      <c r="AR11" s="336">
        <v>398210</v>
      </c>
      <c r="AS11" s="336">
        <v>437658.6</v>
      </c>
      <c r="AT11" s="336">
        <v>481295.5</v>
      </c>
      <c r="AU11" s="336">
        <v>463238.7</v>
      </c>
      <c r="AV11" s="336">
        <v>1358276.0999999999</v>
      </c>
      <c r="AW11" s="336">
        <v>930748.02931450994</v>
      </c>
      <c r="AX11" s="337">
        <v>1506845.9077412297</v>
      </c>
      <c r="AY11" s="1045">
        <v>1358811.1737218502</v>
      </c>
      <c r="AZ11" s="1045">
        <v>1192194.2923171299</v>
      </c>
      <c r="BA11" s="1045">
        <v>1237253.18560278</v>
      </c>
      <c r="BB11" s="1045">
        <v>1265643.4158166798</v>
      </c>
      <c r="BC11" s="1045">
        <v>1321719.04384301</v>
      </c>
      <c r="BD11" s="1045">
        <v>1251451.93970958</v>
      </c>
      <c r="BE11" s="1045">
        <v>1398336.8637319996</v>
      </c>
      <c r="BF11" s="1045">
        <v>1296356.87979186</v>
      </c>
      <c r="BG11" s="337">
        <v>1520166.29365882</v>
      </c>
      <c r="BH11" s="337">
        <v>1758153.02824644</v>
      </c>
      <c r="BI11" s="338">
        <v>1737871.8277114001</v>
      </c>
      <c r="BJ11" s="337">
        <v>1702513.4802470102</v>
      </c>
    </row>
    <row r="12" spans="1:62" ht="14.85" customHeight="1">
      <c r="A12" s="1216" t="s">
        <v>565</v>
      </c>
      <c r="B12" s="1215">
        <v>42.874000000000002</v>
      </c>
      <c r="C12" s="1215">
        <v>72.959999999999994</v>
      </c>
      <c r="D12" s="1215">
        <v>43.067999999999998</v>
      </c>
      <c r="E12" s="1215">
        <v>53.258000000000003</v>
      </c>
      <c r="F12" s="1215">
        <v>33.863999999999997</v>
      </c>
      <c r="G12" s="1215">
        <v>41.198</v>
      </c>
      <c r="H12" s="1215">
        <v>48.49</v>
      </c>
      <c r="I12" s="1215">
        <v>29.585999999999999</v>
      </c>
      <c r="J12" s="1215">
        <v>2.194</v>
      </c>
      <c r="K12" s="1215">
        <v>4.55</v>
      </c>
      <c r="L12" s="1215">
        <v>4.5</v>
      </c>
      <c r="M12" s="1215">
        <v>13</v>
      </c>
      <c r="N12" s="1215">
        <v>8.4</v>
      </c>
      <c r="O12" s="1215">
        <v>32.200000000000003</v>
      </c>
      <c r="P12" s="1215">
        <v>61.4</v>
      </c>
      <c r="Q12" s="1215">
        <v>105.3</v>
      </c>
      <c r="R12" s="1215">
        <v>159.20000000000002</v>
      </c>
      <c r="S12" s="1215">
        <v>224.9</v>
      </c>
      <c r="T12" s="1215">
        <v>177.3</v>
      </c>
      <c r="U12" s="1215">
        <v>235.4</v>
      </c>
      <c r="V12" s="1215">
        <v>247.70000000000002</v>
      </c>
      <c r="W12" s="336">
        <v>255.7</v>
      </c>
      <c r="X12" s="336">
        <v>242.5</v>
      </c>
      <c r="Y12" s="336">
        <v>339.7</v>
      </c>
      <c r="Z12" s="336">
        <v>403.3</v>
      </c>
      <c r="AA12" s="336">
        <v>409.70000000000005</v>
      </c>
      <c r="AB12" s="336">
        <v>1625.1</v>
      </c>
      <c r="AC12" s="336">
        <v>2990.7000000000003</v>
      </c>
      <c r="AD12" s="336">
        <v>4806.5</v>
      </c>
      <c r="AE12" s="336">
        <v>7432.0999999999995</v>
      </c>
      <c r="AF12" s="336">
        <v>6550.2</v>
      </c>
      <c r="AG12" s="336">
        <v>10369.699999999999</v>
      </c>
      <c r="AH12" s="336">
        <v>19386</v>
      </c>
      <c r="AI12" s="336">
        <v>24878.2</v>
      </c>
      <c r="AJ12" s="336">
        <v>17845.3</v>
      </c>
      <c r="AK12" s="336">
        <v>57257.799999999996</v>
      </c>
      <c r="AL12" s="336">
        <v>47605</v>
      </c>
      <c r="AM12" s="336">
        <v>53330.299999999996</v>
      </c>
      <c r="AN12" s="336">
        <v>75138.899999999994</v>
      </c>
      <c r="AO12" s="336">
        <v>135212.70000000001</v>
      </c>
      <c r="AP12" s="336">
        <v>194572.79999999999</v>
      </c>
      <c r="AQ12" s="336">
        <v>305017.8</v>
      </c>
      <c r="AR12" s="336">
        <v>398201.2</v>
      </c>
      <c r="AS12" s="336">
        <v>437651.6</v>
      </c>
      <c r="AT12" s="336">
        <v>481290.6</v>
      </c>
      <c r="AU12" s="336">
        <v>463222.9</v>
      </c>
      <c r="AV12" s="336">
        <v>1358270.5999999999</v>
      </c>
      <c r="AW12" s="336">
        <v>930742.65466650994</v>
      </c>
      <c r="AX12" s="337">
        <v>1506845.9077412297</v>
      </c>
      <c r="AY12" s="1045">
        <v>1358811.1737218502</v>
      </c>
      <c r="AZ12" s="1045">
        <v>1192183.5214151298</v>
      </c>
      <c r="BA12" s="1045">
        <v>1237241.6102001201</v>
      </c>
      <c r="BB12" s="1045">
        <v>1265628.4732997299</v>
      </c>
      <c r="BC12" s="1045">
        <v>1321697.64041899</v>
      </c>
      <c r="BD12" s="1045">
        <v>1251441.12464058</v>
      </c>
      <c r="BE12" s="1045">
        <v>1398326.0486629996</v>
      </c>
      <c r="BF12" s="1045">
        <v>1296346.06472286</v>
      </c>
      <c r="BG12" s="337">
        <v>1520155.47858982</v>
      </c>
      <c r="BH12" s="337">
        <v>1758142.21317744</v>
      </c>
      <c r="BI12" s="338">
        <v>1737861.0126424001</v>
      </c>
      <c r="BJ12" s="337">
        <v>1702511.7971400102</v>
      </c>
    </row>
    <row r="13" spans="1:62" ht="14.85" customHeight="1">
      <c r="A13" s="1216" t="s">
        <v>566</v>
      </c>
      <c r="B13" s="42">
        <v>2.194</v>
      </c>
      <c r="C13" s="42">
        <v>1.83</v>
      </c>
      <c r="D13" s="42">
        <v>2.718</v>
      </c>
      <c r="E13" s="42">
        <v>2.5779999999999998</v>
      </c>
      <c r="F13" s="42">
        <v>1.6020000000000001</v>
      </c>
      <c r="G13" s="42">
        <v>1.8</v>
      </c>
      <c r="H13" s="42">
        <v>1.452</v>
      </c>
      <c r="I13" s="42">
        <v>1.0620000000000001</v>
      </c>
      <c r="J13" s="42">
        <v>1.294</v>
      </c>
      <c r="K13" s="42">
        <v>1.66</v>
      </c>
      <c r="L13" s="42">
        <v>3.6</v>
      </c>
      <c r="M13" s="42">
        <v>13</v>
      </c>
      <c r="N13" s="42">
        <v>8.3000000000000007</v>
      </c>
      <c r="O13" s="42">
        <v>0</v>
      </c>
      <c r="P13" s="42">
        <v>61.3</v>
      </c>
      <c r="Q13" s="42">
        <v>98.8</v>
      </c>
      <c r="R13" s="42">
        <v>152.80000000000001</v>
      </c>
      <c r="S13" s="42">
        <v>220.1</v>
      </c>
      <c r="T13" s="42">
        <v>164.4</v>
      </c>
      <c r="U13" s="42">
        <v>223.4</v>
      </c>
      <c r="V13" s="42">
        <v>233.8</v>
      </c>
      <c r="W13" s="339">
        <v>245.5</v>
      </c>
      <c r="X13" s="339">
        <v>238.8</v>
      </c>
      <c r="Y13" s="339">
        <v>333.7</v>
      </c>
      <c r="Z13" s="339">
        <v>397.3</v>
      </c>
      <c r="AA13" s="339">
        <v>385.6</v>
      </c>
      <c r="AB13" s="339">
        <v>1469.3</v>
      </c>
      <c r="AC13" s="339">
        <v>2728.4</v>
      </c>
      <c r="AD13" s="339">
        <v>4192.8</v>
      </c>
      <c r="AE13" s="339">
        <v>6743.4</v>
      </c>
      <c r="AF13" s="339">
        <v>5553.1</v>
      </c>
      <c r="AG13" s="339">
        <v>1081.5</v>
      </c>
      <c r="AH13" s="339">
        <v>16506.8</v>
      </c>
      <c r="AI13" s="339">
        <v>23446.3</v>
      </c>
      <c r="AJ13" s="339">
        <v>15530.3</v>
      </c>
      <c r="AK13" s="339">
        <v>50760.2</v>
      </c>
      <c r="AL13" s="339">
        <v>43846.7</v>
      </c>
      <c r="AM13" s="339">
        <v>46931.6</v>
      </c>
      <c r="AN13" s="339">
        <v>41756</v>
      </c>
      <c r="AO13" s="339">
        <v>87483.6</v>
      </c>
      <c r="AP13" s="345">
        <v>132140.1</v>
      </c>
      <c r="AQ13" s="339">
        <v>250736.9</v>
      </c>
      <c r="AR13" s="339">
        <v>350438.8</v>
      </c>
      <c r="AS13" s="339">
        <v>378372.1</v>
      </c>
      <c r="AT13" s="339">
        <v>405725.5</v>
      </c>
      <c r="AU13" s="339">
        <v>415733.5</v>
      </c>
      <c r="AV13" s="339">
        <v>1232400.7</v>
      </c>
      <c r="AW13" s="53">
        <v>888336.14385512995</v>
      </c>
      <c r="AX13" s="53">
        <v>1459161.8222660699</v>
      </c>
      <c r="AY13" s="1040">
        <v>1294258.53989626</v>
      </c>
      <c r="AZ13" s="1040">
        <v>1133547.48409819</v>
      </c>
      <c r="BA13" s="1040">
        <v>1179606.7043596902</v>
      </c>
      <c r="BB13" s="1040">
        <v>1208802.8603608699</v>
      </c>
      <c r="BC13" s="1040">
        <v>1258110.10663391</v>
      </c>
      <c r="BD13" s="1040">
        <v>1176828.8110494101</v>
      </c>
      <c r="BE13" s="1040">
        <v>1279590.9857973398</v>
      </c>
      <c r="BF13" s="1040">
        <v>1210521.5817033302</v>
      </c>
      <c r="BG13" s="53">
        <v>1434735.9026653701</v>
      </c>
      <c r="BH13" s="53">
        <v>1554766.3036380599</v>
      </c>
      <c r="BI13" s="53">
        <v>1655943.34847211</v>
      </c>
      <c r="BJ13" s="53">
        <v>1606494.3916237003</v>
      </c>
    </row>
    <row r="14" spans="1:62" ht="14.85" customHeight="1">
      <c r="A14" s="1216" t="s">
        <v>567</v>
      </c>
      <c r="B14" s="42">
        <v>40.322000000000003</v>
      </c>
      <c r="C14" s="42">
        <v>71.072000000000003</v>
      </c>
      <c r="D14" s="42">
        <v>40.292000000000002</v>
      </c>
      <c r="E14" s="42">
        <v>50.622</v>
      </c>
      <c r="F14" s="42">
        <v>32.204000000000001</v>
      </c>
      <c r="G14" s="42">
        <v>39.340000000000003</v>
      </c>
      <c r="H14" s="42">
        <v>46.98</v>
      </c>
      <c r="I14" s="42">
        <v>28.466000000000001</v>
      </c>
      <c r="J14" s="42">
        <v>0.82</v>
      </c>
      <c r="K14" s="42">
        <v>2.84</v>
      </c>
      <c r="L14" s="42">
        <v>0.9</v>
      </c>
      <c r="M14" s="42">
        <v>0</v>
      </c>
      <c r="N14" s="42">
        <v>0</v>
      </c>
      <c r="O14" s="42">
        <v>32.200000000000003</v>
      </c>
      <c r="P14" s="42">
        <v>0.1</v>
      </c>
      <c r="Q14" s="42">
        <v>6.5</v>
      </c>
      <c r="R14" s="42">
        <v>6.4</v>
      </c>
      <c r="S14" s="42">
        <v>4.8</v>
      </c>
      <c r="T14" s="42">
        <v>12.9</v>
      </c>
      <c r="U14" s="42">
        <v>12</v>
      </c>
      <c r="V14" s="42">
        <v>13.9</v>
      </c>
      <c r="W14" s="339">
        <v>9.1999999999999993</v>
      </c>
      <c r="X14" s="339">
        <v>3.7</v>
      </c>
      <c r="Y14" s="339">
        <v>6</v>
      </c>
      <c r="Z14" s="339">
        <v>6</v>
      </c>
      <c r="AA14" s="339">
        <v>24.1</v>
      </c>
      <c r="AB14" s="339">
        <v>155.80000000000001</v>
      </c>
      <c r="AC14" s="339">
        <v>262.3</v>
      </c>
      <c r="AD14" s="339">
        <v>613.70000000000005</v>
      </c>
      <c r="AE14" s="339">
        <v>688.7</v>
      </c>
      <c r="AF14" s="339">
        <v>995.9</v>
      </c>
      <c r="AG14" s="339">
        <v>9286.9</v>
      </c>
      <c r="AH14" s="339">
        <v>2879.2</v>
      </c>
      <c r="AI14" s="339">
        <v>1431.9</v>
      </c>
      <c r="AJ14" s="339">
        <v>2315</v>
      </c>
      <c r="AK14" s="339">
        <v>6497.6</v>
      </c>
      <c r="AL14" s="339">
        <v>3758.3</v>
      </c>
      <c r="AM14" s="339">
        <v>6398.7</v>
      </c>
      <c r="AN14" s="339">
        <v>33382.9</v>
      </c>
      <c r="AO14" s="339">
        <v>47729.1</v>
      </c>
      <c r="AP14" s="339">
        <v>62432.7</v>
      </c>
      <c r="AQ14" s="339">
        <v>54280.9</v>
      </c>
      <c r="AR14" s="339">
        <v>47762.400000000001</v>
      </c>
      <c r="AS14" s="339">
        <v>59279.5</v>
      </c>
      <c r="AT14" s="339">
        <v>75565.100000000006</v>
      </c>
      <c r="AU14" s="339">
        <v>47489.4</v>
      </c>
      <c r="AV14" s="339">
        <v>125869.9</v>
      </c>
      <c r="AW14" s="53">
        <v>42406.510811379994</v>
      </c>
      <c r="AX14" s="53">
        <v>47684.085475160005</v>
      </c>
      <c r="AY14" s="1040">
        <v>64552.633825589997</v>
      </c>
      <c r="AZ14" s="1040">
        <v>58636.037316940005</v>
      </c>
      <c r="BA14" s="1040">
        <v>57634.905840430001</v>
      </c>
      <c r="BB14" s="1040">
        <v>56825.612938860002</v>
      </c>
      <c r="BC14" s="1040">
        <v>63587.533785079999</v>
      </c>
      <c r="BD14" s="1040">
        <v>74612.313591169994</v>
      </c>
      <c r="BE14" s="1040">
        <v>118735.06286566</v>
      </c>
      <c r="BF14" s="1040">
        <v>85824.483019530002</v>
      </c>
      <c r="BG14" s="53">
        <v>85419.575924449993</v>
      </c>
      <c r="BH14" s="53">
        <v>203375.90953937999</v>
      </c>
      <c r="BI14" s="53">
        <v>81917.664170289994</v>
      </c>
      <c r="BJ14" s="53">
        <v>96017.405516309998</v>
      </c>
    </row>
    <row r="15" spans="1:62" ht="14.85" customHeight="1">
      <c r="A15" s="1216" t="s">
        <v>568</v>
      </c>
      <c r="B15" s="42">
        <v>0.35799999999999998</v>
      </c>
      <c r="C15" s="42">
        <v>5.8000000000000003E-2</v>
      </c>
      <c r="D15" s="42">
        <v>5.8000000000000003E-2</v>
      </c>
      <c r="E15" s="42">
        <v>5.8000000000000003E-2</v>
      </c>
      <c r="F15" s="42">
        <v>5.8000000000000003E-2</v>
      </c>
      <c r="G15" s="42">
        <v>5.8000000000000003E-2</v>
      </c>
      <c r="H15" s="42">
        <v>5.8000000000000003E-2</v>
      </c>
      <c r="I15" s="42">
        <v>5.8000000000000003E-2</v>
      </c>
      <c r="J15" s="42">
        <v>0.08</v>
      </c>
      <c r="K15" s="42">
        <v>0.05</v>
      </c>
      <c r="L15" s="42">
        <v>0</v>
      </c>
      <c r="M15" s="42">
        <v>0</v>
      </c>
      <c r="N15" s="42">
        <v>0.1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339">
        <v>1</v>
      </c>
      <c r="X15" s="339">
        <v>0</v>
      </c>
      <c r="Y15" s="339">
        <v>0</v>
      </c>
      <c r="Z15" s="339">
        <v>0</v>
      </c>
      <c r="AA15" s="339">
        <v>0</v>
      </c>
      <c r="AB15" s="339">
        <v>0</v>
      </c>
      <c r="AC15" s="339">
        <v>0</v>
      </c>
      <c r="AD15" s="339">
        <v>0</v>
      </c>
      <c r="AE15" s="339">
        <v>0</v>
      </c>
      <c r="AF15" s="339">
        <v>0</v>
      </c>
      <c r="AG15" s="339">
        <v>0</v>
      </c>
      <c r="AH15" s="339">
        <v>0</v>
      </c>
      <c r="AI15" s="339">
        <v>0</v>
      </c>
      <c r="AJ15" s="339">
        <v>0</v>
      </c>
      <c r="AK15" s="339">
        <v>0</v>
      </c>
      <c r="AL15" s="339">
        <v>0</v>
      </c>
      <c r="AM15" s="339">
        <v>0</v>
      </c>
      <c r="AN15" s="339">
        <v>0</v>
      </c>
      <c r="AO15" s="339">
        <v>0</v>
      </c>
      <c r="AP15" s="339">
        <v>0</v>
      </c>
      <c r="AQ15" s="339">
        <v>0</v>
      </c>
      <c r="AR15" s="339">
        <v>0</v>
      </c>
      <c r="AS15" s="339">
        <v>0</v>
      </c>
      <c r="AT15" s="339">
        <v>0</v>
      </c>
      <c r="AU15" s="339">
        <v>0</v>
      </c>
      <c r="AV15" s="339">
        <v>0</v>
      </c>
      <c r="AW15" s="53">
        <v>0</v>
      </c>
      <c r="AX15" s="53">
        <v>0</v>
      </c>
      <c r="AY15" s="1040">
        <v>0</v>
      </c>
      <c r="AZ15" s="1040">
        <v>0</v>
      </c>
      <c r="BA15" s="1040">
        <v>0</v>
      </c>
      <c r="BB15" s="1040">
        <v>0</v>
      </c>
      <c r="BC15" s="1040">
        <v>0</v>
      </c>
      <c r="BD15" s="1040">
        <v>0</v>
      </c>
      <c r="BE15" s="1040"/>
      <c r="BF15" s="1040"/>
      <c r="BG15" s="53"/>
      <c r="BH15" s="53"/>
      <c r="BI15" s="342"/>
      <c r="BJ15" s="53"/>
    </row>
    <row r="16" spans="1:62" ht="14.85" customHeight="1">
      <c r="A16" s="1216" t="s">
        <v>569</v>
      </c>
      <c r="B16" s="42">
        <v>0.126</v>
      </c>
      <c r="C16" s="42">
        <v>0.11600000000000001</v>
      </c>
      <c r="D16" s="42">
        <v>0.192</v>
      </c>
      <c r="E16" s="42">
        <v>7.5999999999999998E-2</v>
      </c>
      <c r="F16" s="42">
        <v>0.23599999999999999</v>
      </c>
      <c r="G16" s="42">
        <v>0.97199999999999998</v>
      </c>
      <c r="H16" s="42">
        <v>0.59599999999999997</v>
      </c>
      <c r="I16" s="42">
        <v>0.2</v>
      </c>
      <c r="J16" s="42">
        <v>0.83599999999999997</v>
      </c>
      <c r="K16" s="42">
        <v>1.1279999999999999</v>
      </c>
      <c r="L16" s="42">
        <v>1.6</v>
      </c>
      <c r="M16" s="42">
        <v>3</v>
      </c>
      <c r="N16" s="42">
        <v>3.9</v>
      </c>
      <c r="O16" s="42">
        <v>4.5999999999999996</v>
      </c>
      <c r="P16" s="42">
        <v>2.8</v>
      </c>
      <c r="Q16" s="42">
        <v>1.3</v>
      </c>
      <c r="R16" s="42">
        <v>0.1</v>
      </c>
      <c r="S16" s="42">
        <v>0.3</v>
      </c>
      <c r="T16" s="42">
        <v>0.5</v>
      </c>
      <c r="U16" s="42">
        <v>0.9</v>
      </c>
      <c r="V16" s="42">
        <v>2.5</v>
      </c>
      <c r="W16" s="339">
        <v>3.5</v>
      </c>
      <c r="X16" s="339">
        <v>3.9</v>
      </c>
      <c r="Y16" s="339">
        <v>3.8</v>
      </c>
      <c r="Z16" s="339">
        <v>9.1999999999999993</v>
      </c>
      <c r="AA16" s="339">
        <v>4.8</v>
      </c>
      <c r="AB16" s="339">
        <v>607.19999999999993</v>
      </c>
      <c r="AC16" s="339">
        <v>2.7</v>
      </c>
      <c r="AD16" s="339">
        <v>0.7</v>
      </c>
      <c r="AE16" s="339">
        <v>29.4</v>
      </c>
      <c r="AF16" s="339">
        <v>1.2</v>
      </c>
      <c r="AG16" s="339">
        <v>1.3</v>
      </c>
      <c r="AH16" s="339">
        <v>0</v>
      </c>
      <c r="AI16" s="339">
        <v>14.4</v>
      </c>
      <c r="AJ16" s="339">
        <v>19.399999999999999</v>
      </c>
      <c r="AK16" s="339">
        <v>0</v>
      </c>
      <c r="AL16" s="339">
        <v>0</v>
      </c>
      <c r="AM16" s="339">
        <v>4.2</v>
      </c>
      <c r="AN16" s="339">
        <v>2.6</v>
      </c>
      <c r="AO16" s="339">
        <v>10.5</v>
      </c>
      <c r="AP16" s="339">
        <v>12.6</v>
      </c>
      <c r="AQ16" s="339">
        <v>10.7</v>
      </c>
      <c r="AR16" s="339">
        <v>8.8000000000000007</v>
      </c>
      <c r="AS16" s="339">
        <v>7</v>
      </c>
      <c r="AT16" s="339">
        <v>4.9000000000000004</v>
      </c>
      <c r="AU16" s="339">
        <v>15.8</v>
      </c>
      <c r="AV16" s="339">
        <v>5.5</v>
      </c>
      <c r="AW16" s="53">
        <v>5.3746479999999996</v>
      </c>
      <c r="AX16" s="53">
        <v>0</v>
      </c>
      <c r="AY16" s="1040">
        <v>0</v>
      </c>
      <c r="AZ16" s="1040">
        <v>10.770902</v>
      </c>
      <c r="BA16" s="1040">
        <v>11.57540266</v>
      </c>
      <c r="BB16" s="1040">
        <v>14.94251695</v>
      </c>
      <c r="BC16" s="1040">
        <v>21.403424019999999</v>
      </c>
      <c r="BD16" s="1040">
        <v>10.815068999999999</v>
      </c>
      <c r="BE16" s="1040">
        <v>10.815068999999999</v>
      </c>
      <c r="BF16" s="1040">
        <v>10.815068999999999</v>
      </c>
      <c r="BG16" s="53">
        <v>10.815068999999999</v>
      </c>
      <c r="BH16" s="53">
        <v>10.815068999999999</v>
      </c>
      <c r="BI16" s="340">
        <v>10.815068999999999</v>
      </c>
      <c r="BJ16" s="53">
        <v>1.6831069999999999</v>
      </c>
    </row>
    <row r="17" spans="1:62" s="57" customFormat="1" ht="14.85" customHeight="1">
      <c r="A17" s="1216"/>
      <c r="B17" s="1217"/>
      <c r="C17" s="1217"/>
      <c r="D17" s="1217"/>
      <c r="E17" s="1217"/>
      <c r="F17" s="1217"/>
      <c r="G17" s="1217"/>
      <c r="H17" s="1217"/>
      <c r="I17" s="1217"/>
      <c r="J17" s="1217"/>
      <c r="K17" s="1217"/>
      <c r="L17" s="1217"/>
      <c r="M17" s="1217"/>
      <c r="N17" s="1217"/>
      <c r="O17" s="1217"/>
      <c r="P17" s="1217"/>
      <c r="Q17" s="1217"/>
      <c r="R17" s="1217"/>
      <c r="S17" s="1217"/>
      <c r="T17" s="1217"/>
      <c r="U17" s="1217"/>
      <c r="V17" s="1217"/>
      <c r="W17" s="343"/>
      <c r="X17" s="343"/>
      <c r="Y17" s="343"/>
      <c r="Z17" s="343"/>
      <c r="AA17" s="343"/>
      <c r="AB17" s="343"/>
      <c r="AC17" s="343"/>
      <c r="AD17" s="343"/>
      <c r="AE17" s="343"/>
      <c r="AF17" s="343"/>
      <c r="AG17" s="343"/>
      <c r="AH17" s="343"/>
      <c r="AI17" s="343"/>
      <c r="AJ17" s="343"/>
      <c r="AK17" s="343"/>
      <c r="AL17" s="343"/>
      <c r="AM17" s="343"/>
      <c r="AN17" s="343"/>
      <c r="AO17" s="343"/>
      <c r="AP17" s="343"/>
      <c r="AQ17" s="343"/>
      <c r="AR17" s="343"/>
      <c r="AS17" s="343"/>
      <c r="AT17" s="343"/>
      <c r="AU17" s="343"/>
      <c r="AV17" s="343"/>
      <c r="AW17" s="68"/>
      <c r="AX17" s="68"/>
      <c r="AY17" s="1038"/>
      <c r="AZ17" s="1038"/>
      <c r="BA17" s="1038"/>
      <c r="BB17" s="1038"/>
      <c r="BC17" s="1038"/>
      <c r="BD17" s="1038"/>
      <c r="BE17" s="1038"/>
      <c r="BF17" s="1038"/>
      <c r="BG17" s="68"/>
      <c r="BH17" s="68"/>
      <c r="BI17" s="68"/>
      <c r="BJ17" s="68"/>
    </row>
    <row r="18" spans="1:62" ht="14.85" customHeight="1">
      <c r="A18" s="1216" t="s">
        <v>570</v>
      </c>
      <c r="B18" s="1215">
        <v>3.694</v>
      </c>
      <c r="C18" s="1215">
        <v>5.9420000000000002</v>
      </c>
      <c r="D18" s="1215">
        <v>6.74</v>
      </c>
      <c r="E18" s="1215">
        <v>2.3820000000000001</v>
      </c>
      <c r="F18" s="1215">
        <v>10.726000000000001</v>
      </c>
      <c r="G18" s="1215">
        <v>12.906000000000001</v>
      </c>
      <c r="H18" s="1215">
        <v>22.457999999999998</v>
      </c>
      <c r="I18" s="1215">
        <v>28.524000000000001</v>
      </c>
      <c r="J18" s="1215">
        <v>195.73400000000001</v>
      </c>
      <c r="K18" s="1215">
        <v>334.452</v>
      </c>
      <c r="L18" s="1215">
        <v>500.20000000000005</v>
      </c>
      <c r="M18" s="1215">
        <v>290.8</v>
      </c>
      <c r="N18" s="1215">
        <v>376.3</v>
      </c>
      <c r="O18" s="1215">
        <v>382</v>
      </c>
      <c r="P18" s="1215">
        <v>755.40000000000009</v>
      </c>
      <c r="Q18" s="1215">
        <v>728</v>
      </c>
      <c r="R18" s="1215">
        <v>1054.7</v>
      </c>
      <c r="S18" s="1215">
        <v>1153.8</v>
      </c>
      <c r="T18" s="1215">
        <v>952.6</v>
      </c>
      <c r="U18" s="1215">
        <v>2144</v>
      </c>
      <c r="V18" s="1215">
        <v>2434.8000000000002</v>
      </c>
      <c r="W18" s="336">
        <v>1773.9</v>
      </c>
      <c r="X18" s="336">
        <v>2818.6000000000004</v>
      </c>
      <c r="Y18" s="336">
        <v>5140.3999999999996</v>
      </c>
      <c r="Z18" s="336">
        <v>8726.1</v>
      </c>
      <c r="AA18" s="336">
        <v>10254.9</v>
      </c>
      <c r="AB18" s="336">
        <v>4422</v>
      </c>
      <c r="AC18" s="336">
        <v>7572.7</v>
      </c>
      <c r="AD18" s="336">
        <v>7309.5999999999995</v>
      </c>
      <c r="AE18" s="336">
        <v>3614</v>
      </c>
      <c r="AF18" s="336">
        <v>8702.4</v>
      </c>
      <c r="AG18" s="336">
        <v>6813.5</v>
      </c>
      <c r="AH18" s="336">
        <v>5881.2000000000007</v>
      </c>
      <c r="AI18" s="336">
        <v>29846.800000000003</v>
      </c>
      <c r="AJ18" s="336">
        <v>39184.200000000004</v>
      </c>
      <c r="AK18" s="336">
        <v>20788.5</v>
      </c>
      <c r="AL18" s="336">
        <v>47521.200000000004</v>
      </c>
      <c r="AM18" s="336">
        <v>39622.400000000001</v>
      </c>
      <c r="AN18" s="336">
        <v>49142.399999999994</v>
      </c>
      <c r="AO18" s="336">
        <v>188576.40000000002</v>
      </c>
      <c r="AP18" s="336">
        <v>278130.09999999998</v>
      </c>
      <c r="AQ18" s="336">
        <v>208270.5</v>
      </c>
      <c r="AR18" s="336">
        <v>467521.7</v>
      </c>
      <c r="AS18" s="336">
        <v>378204.5</v>
      </c>
      <c r="AT18" s="336">
        <v>609075.30000000005</v>
      </c>
      <c r="AU18" s="336">
        <v>630848.19999999995</v>
      </c>
      <c r="AV18" s="336">
        <v>993530.40000000014</v>
      </c>
      <c r="AW18" s="336">
        <v>1960407.7585971202</v>
      </c>
      <c r="AX18" s="336">
        <v>1717149.8822397897</v>
      </c>
      <c r="AY18" s="1045">
        <v>1380936.41414456</v>
      </c>
      <c r="AZ18" s="1045">
        <v>1571590.01766166</v>
      </c>
      <c r="BA18" s="1045">
        <v>1505459.84567063</v>
      </c>
      <c r="BB18" s="1045">
        <v>1881081.13094734</v>
      </c>
      <c r="BC18" s="1045">
        <v>2243499.5342455702</v>
      </c>
      <c r="BD18" s="1045">
        <v>2460889.7122855801</v>
      </c>
      <c r="BE18" s="1045">
        <v>2691259.1726248404</v>
      </c>
      <c r="BF18" s="1045">
        <v>2587844.3142463695</v>
      </c>
      <c r="BG18" s="336">
        <v>3052721.5376575198</v>
      </c>
      <c r="BH18" s="336">
        <v>2437772.31679169</v>
      </c>
      <c r="BI18" s="336">
        <v>2973278.8765183506</v>
      </c>
      <c r="BJ18" s="336">
        <v>3696292.6574384398</v>
      </c>
    </row>
    <row r="19" spans="1:62" ht="14.85" customHeight="1">
      <c r="A19" s="1216" t="s">
        <v>72</v>
      </c>
      <c r="B19" s="42">
        <v>3.694</v>
      </c>
      <c r="C19" s="42">
        <v>5.9420000000000002</v>
      </c>
      <c r="D19" s="42">
        <v>6.74</v>
      </c>
      <c r="E19" s="42">
        <v>2.3820000000000001</v>
      </c>
      <c r="F19" s="42">
        <v>10.726000000000001</v>
      </c>
      <c r="G19" s="42">
        <v>12.906000000000001</v>
      </c>
      <c r="H19" s="42">
        <v>22.457999999999998</v>
      </c>
      <c r="I19" s="42">
        <v>28.524000000000001</v>
      </c>
      <c r="J19" s="42">
        <v>176.34200000000001</v>
      </c>
      <c r="K19" s="42">
        <v>195.58199999999999</v>
      </c>
      <c r="L19" s="42">
        <v>276.8</v>
      </c>
      <c r="M19" s="42">
        <v>101.8</v>
      </c>
      <c r="N19" s="42">
        <v>174.3</v>
      </c>
      <c r="O19" s="42">
        <v>150.5</v>
      </c>
      <c r="P19" s="42">
        <v>493.6</v>
      </c>
      <c r="Q19" s="42">
        <v>512.70000000000005</v>
      </c>
      <c r="R19" s="42">
        <v>467</v>
      </c>
      <c r="S19" s="42">
        <v>296</v>
      </c>
      <c r="T19" s="42">
        <v>512</v>
      </c>
      <c r="U19" s="42">
        <v>1307</v>
      </c>
      <c r="V19" s="42">
        <v>1600.5</v>
      </c>
      <c r="W19" s="339">
        <v>917.5</v>
      </c>
      <c r="X19" s="339">
        <v>2189.8000000000002</v>
      </c>
      <c r="Y19" s="339">
        <v>4361.7</v>
      </c>
      <c r="Z19" s="339">
        <v>7296.6</v>
      </c>
      <c r="AA19" s="339">
        <v>7990.9</v>
      </c>
      <c r="AB19" s="339">
        <v>3062</v>
      </c>
      <c r="AC19" s="339">
        <v>5250.5</v>
      </c>
      <c r="AD19" s="339">
        <v>5273.9</v>
      </c>
      <c r="AE19" s="339">
        <v>2518</v>
      </c>
      <c r="AF19" s="339">
        <v>7665.9</v>
      </c>
      <c r="AG19" s="339">
        <v>6254.2</v>
      </c>
      <c r="AH19" s="339">
        <v>5181</v>
      </c>
      <c r="AI19" s="339">
        <v>28851.7</v>
      </c>
      <c r="AJ19" s="339">
        <v>38286.800000000003</v>
      </c>
      <c r="AK19" s="339">
        <v>17712.099999999999</v>
      </c>
      <c r="AL19" s="339">
        <v>46770.8</v>
      </c>
      <c r="AM19" s="339">
        <v>37881.9</v>
      </c>
      <c r="AN19" s="339">
        <v>47218.2</v>
      </c>
      <c r="AO19" s="339">
        <v>186142.7</v>
      </c>
      <c r="AP19" s="339">
        <v>275773.59999999998</v>
      </c>
      <c r="AQ19" s="339">
        <v>199261.5</v>
      </c>
      <c r="AR19" s="339">
        <v>460229</v>
      </c>
      <c r="AS19" s="339">
        <v>338115.5</v>
      </c>
      <c r="AT19" s="339">
        <v>572426.4</v>
      </c>
      <c r="AU19" s="339">
        <v>511923.7</v>
      </c>
      <c r="AV19" s="339">
        <v>653356.80000000005</v>
      </c>
      <c r="AW19" s="53">
        <v>1264274.9188103799</v>
      </c>
      <c r="AX19" s="53">
        <v>749326.00667193008</v>
      </c>
      <c r="AY19" s="1040">
        <v>405764.74349408009</v>
      </c>
      <c r="AZ19" s="1040">
        <v>445159.89560618007</v>
      </c>
      <c r="BA19" s="1040">
        <v>405142.35204342997</v>
      </c>
      <c r="BB19" s="1040">
        <v>639845.23512127006</v>
      </c>
      <c r="BC19" s="1040">
        <v>767076.5573942</v>
      </c>
      <c r="BD19" s="1040">
        <v>881274.35473147</v>
      </c>
      <c r="BE19" s="1040">
        <v>956039.01107594999</v>
      </c>
      <c r="BF19" s="1040">
        <v>1135219.0357512501</v>
      </c>
      <c r="BG19" s="53">
        <v>1187724.6352893799</v>
      </c>
      <c r="BH19" s="53">
        <v>865977.49562797998</v>
      </c>
      <c r="BI19" s="53">
        <v>1303068.37963213</v>
      </c>
      <c r="BJ19" s="53">
        <v>1992111.1174401301</v>
      </c>
    </row>
    <row r="20" spans="1:62" ht="14.85" customHeight="1">
      <c r="A20" s="1216" t="s">
        <v>571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19.391999999999999</v>
      </c>
      <c r="K20" s="42">
        <v>138.87</v>
      </c>
      <c r="L20" s="42">
        <v>223.4</v>
      </c>
      <c r="M20" s="42">
        <v>189</v>
      </c>
      <c r="N20" s="42">
        <v>202</v>
      </c>
      <c r="O20" s="42">
        <v>231.5</v>
      </c>
      <c r="P20" s="42">
        <v>261.8</v>
      </c>
      <c r="Q20" s="42">
        <v>215.3</v>
      </c>
      <c r="R20" s="42">
        <v>587.70000000000005</v>
      </c>
      <c r="S20" s="42">
        <v>857.8</v>
      </c>
      <c r="T20" s="42">
        <v>440.6</v>
      </c>
      <c r="U20" s="42">
        <v>837</v>
      </c>
      <c r="V20" s="42">
        <v>834.3</v>
      </c>
      <c r="W20" s="339">
        <v>856.4</v>
      </c>
      <c r="X20" s="339">
        <v>628.79999999999995</v>
      </c>
      <c r="Y20" s="339">
        <v>778.7</v>
      </c>
      <c r="Z20" s="339">
        <v>1429.5</v>
      </c>
      <c r="AA20" s="339">
        <v>2264</v>
      </c>
      <c r="AB20" s="339">
        <v>1360</v>
      </c>
      <c r="AC20" s="339">
        <v>2322.1999999999998</v>
      </c>
      <c r="AD20" s="339">
        <v>2035.7</v>
      </c>
      <c r="AE20" s="339">
        <v>1096</v>
      </c>
      <c r="AF20" s="339">
        <v>1036.5</v>
      </c>
      <c r="AG20" s="339">
        <v>559.29999999999995</v>
      </c>
      <c r="AH20" s="339">
        <v>324.60000000000002</v>
      </c>
      <c r="AI20" s="339">
        <v>673.7</v>
      </c>
      <c r="AJ20" s="339">
        <v>614.29999999999995</v>
      </c>
      <c r="AK20" s="339">
        <v>280.7</v>
      </c>
      <c r="AL20" s="339">
        <v>0.4</v>
      </c>
      <c r="AM20" s="339">
        <v>6.4</v>
      </c>
      <c r="AN20" s="339">
        <v>0</v>
      </c>
      <c r="AO20" s="339">
        <v>445.7</v>
      </c>
      <c r="AP20" s="339">
        <v>0</v>
      </c>
      <c r="AQ20" s="339">
        <v>0</v>
      </c>
      <c r="AR20" s="339">
        <v>0</v>
      </c>
      <c r="AS20" s="339">
        <v>750</v>
      </c>
      <c r="AT20" s="339">
        <v>0</v>
      </c>
      <c r="AU20" s="339">
        <v>0</v>
      </c>
      <c r="AV20" s="339">
        <v>14600</v>
      </c>
      <c r="AW20" s="53">
        <v>46268.104000010004</v>
      </c>
      <c r="AX20" s="53">
        <v>39705.900692000003</v>
      </c>
      <c r="AY20" s="1040">
        <v>0</v>
      </c>
      <c r="AZ20" s="1040">
        <v>0</v>
      </c>
      <c r="BA20" s="1040">
        <v>0</v>
      </c>
      <c r="BB20" s="1040">
        <v>0</v>
      </c>
      <c r="BC20" s="1040">
        <v>0</v>
      </c>
      <c r="BD20" s="1040">
        <v>0</v>
      </c>
      <c r="BE20" s="1040">
        <v>0</v>
      </c>
      <c r="BF20" s="1040">
        <v>0</v>
      </c>
      <c r="BG20" s="53">
        <v>0</v>
      </c>
      <c r="BH20" s="53">
        <v>0</v>
      </c>
      <c r="BI20" s="53">
        <v>0</v>
      </c>
      <c r="BJ20" s="53">
        <v>0</v>
      </c>
    </row>
    <row r="21" spans="1:62" ht="14.85" customHeight="1">
      <c r="A21" s="1216" t="s">
        <v>572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339"/>
      <c r="X21" s="339"/>
      <c r="Y21" s="339"/>
      <c r="Z21" s="339"/>
      <c r="AA21" s="339"/>
      <c r="AB21" s="339"/>
      <c r="AC21" s="339"/>
      <c r="AD21" s="339"/>
      <c r="AE21" s="339"/>
      <c r="AF21" s="339"/>
      <c r="AG21" s="339"/>
      <c r="AH21" s="339">
        <v>29.5</v>
      </c>
      <c r="AI21" s="339">
        <v>10</v>
      </c>
      <c r="AJ21" s="339">
        <v>0</v>
      </c>
      <c r="AK21" s="339">
        <v>2547</v>
      </c>
      <c r="AL21" s="339">
        <v>472.1</v>
      </c>
      <c r="AM21" s="339">
        <v>1513.9</v>
      </c>
      <c r="AN21" s="339">
        <v>1577.1</v>
      </c>
      <c r="AO21" s="339">
        <v>1577.1</v>
      </c>
      <c r="AP21" s="339">
        <v>1572.1</v>
      </c>
      <c r="AQ21" s="339">
        <v>3704.7</v>
      </c>
      <c r="AR21" s="339">
        <v>1128</v>
      </c>
      <c r="AS21" s="339">
        <v>32504.9</v>
      </c>
      <c r="AT21" s="339">
        <v>32758.7</v>
      </c>
      <c r="AU21" s="339">
        <v>101361.5</v>
      </c>
      <c r="AV21" s="339">
        <v>304732.3</v>
      </c>
      <c r="AW21" s="53">
        <v>647792.8637709301</v>
      </c>
      <c r="AX21" s="53">
        <v>914106.05709844991</v>
      </c>
      <c r="AY21" s="1040">
        <v>962091.29577906011</v>
      </c>
      <c r="AZ21" s="1040">
        <v>1107227.26870601</v>
      </c>
      <c r="BA21" s="1040">
        <v>1094947.7904052499</v>
      </c>
      <c r="BB21" s="1040">
        <v>1229049.6664531101</v>
      </c>
      <c r="BC21" s="1040">
        <v>1471774.8795246298</v>
      </c>
      <c r="BD21" s="1040">
        <v>1568810.0235013999</v>
      </c>
      <c r="BE21" s="1040">
        <v>1730069.38325146</v>
      </c>
      <c r="BF21" s="1040">
        <v>1448129.8867604898</v>
      </c>
      <c r="BG21" s="53">
        <v>1860342.5977955102</v>
      </c>
      <c r="BH21" s="53">
        <v>1553746.5954503999</v>
      </c>
      <c r="BI21" s="53">
        <v>1656849.7736603501</v>
      </c>
      <c r="BJ21" s="53">
        <v>1697671.9463584099</v>
      </c>
    </row>
    <row r="22" spans="1:62" ht="14.85" customHeight="1">
      <c r="A22" s="1216" t="s">
        <v>573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339"/>
      <c r="X22" s="339"/>
      <c r="Y22" s="339"/>
      <c r="Z22" s="339"/>
      <c r="AA22" s="339"/>
      <c r="AB22" s="339"/>
      <c r="AC22" s="339"/>
      <c r="AD22" s="339"/>
      <c r="AE22" s="339"/>
      <c r="AF22" s="339"/>
      <c r="AG22" s="339"/>
      <c r="AH22" s="339">
        <v>346.1</v>
      </c>
      <c r="AI22" s="339">
        <v>311.39999999999998</v>
      </c>
      <c r="AJ22" s="339">
        <v>283.10000000000002</v>
      </c>
      <c r="AK22" s="339">
        <v>248.7</v>
      </c>
      <c r="AL22" s="339">
        <v>277.89999999999998</v>
      </c>
      <c r="AM22" s="339">
        <v>220.2</v>
      </c>
      <c r="AN22" s="339">
        <v>347.1</v>
      </c>
      <c r="AO22" s="339">
        <v>410.9</v>
      </c>
      <c r="AP22" s="339">
        <v>784.4</v>
      </c>
      <c r="AQ22" s="339">
        <v>5304.3</v>
      </c>
      <c r="AR22" s="339">
        <v>6164.7</v>
      </c>
      <c r="AS22" s="339">
        <v>6834.1</v>
      </c>
      <c r="AT22" s="339">
        <v>3890.2</v>
      </c>
      <c r="AU22" s="339">
        <v>17563</v>
      </c>
      <c r="AV22" s="339">
        <v>20841.3</v>
      </c>
      <c r="AW22" s="53">
        <v>2071.8720158000001</v>
      </c>
      <c r="AX22" s="53">
        <v>14011.917777409999</v>
      </c>
      <c r="AY22" s="1040">
        <v>13080.374871419999</v>
      </c>
      <c r="AZ22" s="1040">
        <v>19202.853349470002</v>
      </c>
      <c r="BA22" s="1040">
        <v>5369.7032219499997</v>
      </c>
      <c r="BB22" s="1040">
        <v>12186.229372959999</v>
      </c>
      <c r="BC22" s="1040">
        <v>4648.0973267399995</v>
      </c>
      <c r="BD22" s="1040">
        <v>10805.334052709999</v>
      </c>
      <c r="BE22" s="1040">
        <v>5150.7782974300007</v>
      </c>
      <c r="BF22" s="1040">
        <v>4495.3917346300004</v>
      </c>
      <c r="BG22" s="53">
        <v>4654.3045726299997</v>
      </c>
      <c r="BH22" s="53">
        <v>18048.225713310003</v>
      </c>
      <c r="BI22" s="53">
        <v>13360.723225870001</v>
      </c>
      <c r="BJ22" s="53">
        <v>6509.5936398999993</v>
      </c>
    </row>
    <row r="23" spans="1:62" ht="14.85" customHeight="1">
      <c r="A23" s="1216" t="s">
        <v>574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339"/>
      <c r="X23" s="339"/>
      <c r="Y23" s="339"/>
      <c r="Z23" s="339"/>
      <c r="AA23" s="339"/>
      <c r="AB23" s="339"/>
      <c r="AC23" s="339"/>
      <c r="AD23" s="339"/>
      <c r="AE23" s="339"/>
      <c r="AF23" s="339"/>
      <c r="AG23" s="339"/>
      <c r="AH23" s="339">
        <v>0</v>
      </c>
      <c r="AI23" s="339">
        <v>0</v>
      </c>
      <c r="AJ23" s="339">
        <v>0</v>
      </c>
      <c r="AK23" s="339">
        <v>0</v>
      </c>
      <c r="AL23" s="339">
        <v>0</v>
      </c>
      <c r="AM23" s="339">
        <v>0</v>
      </c>
      <c r="AN23" s="339">
        <v>0</v>
      </c>
      <c r="AO23" s="339">
        <v>0</v>
      </c>
      <c r="AP23" s="339">
        <v>0</v>
      </c>
      <c r="AQ23" s="339"/>
      <c r="AR23" s="339">
        <v>0</v>
      </c>
      <c r="AS23" s="339">
        <v>0</v>
      </c>
      <c r="AT23" s="339" t="s">
        <v>53</v>
      </c>
      <c r="AU23" s="339">
        <v>0</v>
      </c>
      <c r="AV23" s="339">
        <v>0</v>
      </c>
      <c r="AW23" s="53"/>
      <c r="AX23" s="53"/>
      <c r="AY23" s="1040"/>
      <c r="AZ23" s="1040"/>
      <c r="BA23" s="1040"/>
      <c r="BB23" s="1040"/>
      <c r="BC23" s="1040"/>
      <c r="BD23" s="1040"/>
      <c r="BE23" s="1040"/>
      <c r="BF23" s="1040"/>
      <c r="BG23" s="53"/>
      <c r="BH23" s="53"/>
      <c r="BI23" s="342"/>
      <c r="BJ23" s="53"/>
    </row>
    <row r="24" spans="1:62" s="57" customFormat="1" ht="14.85" customHeight="1">
      <c r="A24" s="1216"/>
      <c r="B24" s="1217"/>
      <c r="C24" s="1217"/>
      <c r="D24" s="1217"/>
      <c r="E24" s="1217"/>
      <c r="F24" s="1217"/>
      <c r="G24" s="1217"/>
      <c r="H24" s="1217"/>
      <c r="I24" s="1217"/>
      <c r="J24" s="1217"/>
      <c r="K24" s="1217"/>
      <c r="L24" s="1217"/>
      <c r="M24" s="1217"/>
      <c r="N24" s="1217"/>
      <c r="O24" s="1217"/>
      <c r="P24" s="1217"/>
      <c r="Q24" s="1217"/>
      <c r="R24" s="1217"/>
      <c r="S24" s="1217"/>
      <c r="T24" s="1217"/>
      <c r="U24" s="1217"/>
      <c r="V24" s="1217"/>
      <c r="W24" s="343"/>
      <c r="X24" s="343"/>
      <c r="Y24" s="343"/>
      <c r="Z24" s="343"/>
      <c r="AA24" s="343"/>
      <c r="AB24" s="343"/>
      <c r="AC24" s="343"/>
      <c r="AD24" s="343"/>
      <c r="AE24" s="343"/>
      <c r="AF24" s="343"/>
      <c r="AG24" s="343"/>
      <c r="AH24" s="343"/>
      <c r="AI24" s="343"/>
      <c r="AJ24" s="343"/>
      <c r="AK24" s="343"/>
      <c r="AL24" s="343"/>
      <c r="AM24" s="343"/>
      <c r="AN24" s="343"/>
      <c r="AO24" s="343"/>
      <c r="AP24" s="343"/>
      <c r="AQ24" s="343"/>
      <c r="AR24" s="343"/>
      <c r="AS24" s="343"/>
      <c r="AT24" s="343"/>
      <c r="AU24" s="343"/>
      <c r="AV24" s="343"/>
      <c r="AW24" s="68"/>
      <c r="AX24" s="68"/>
      <c r="AY24" s="1038"/>
      <c r="AZ24" s="1038"/>
      <c r="BA24" s="1038"/>
      <c r="BB24" s="1038"/>
      <c r="BC24" s="1038"/>
      <c r="BD24" s="1038"/>
      <c r="BE24" s="1038"/>
      <c r="BF24" s="1038"/>
      <c r="BI24" s="346"/>
      <c r="BJ24" s="68"/>
    </row>
    <row r="25" spans="1:62" ht="14.85" customHeight="1">
      <c r="A25" s="1216" t="s">
        <v>575</v>
      </c>
      <c r="B25" s="1215">
        <v>0</v>
      </c>
      <c r="C25" s="1215">
        <v>0</v>
      </c>
      <c r="D25" s="1215">
        <v>0</v>
      </c>
      <c r="E25" s="1215">
        <v>0</v>
      </c>
      <c r="F25" s="1215">
        <v>0</v>
      </c>
      <c r="G25" s="1215">
        <v>0</v>
      </c>
      <c r="H25" s="1215">
        <v>0</v>
      </c>
      <c r="I25" s="1215">
        <v>0</v>
      </c>
      <c r="J25" s="1215">
        <v>0</v>
      </c>
      <c r="K25" s="1215">
        <v>0</v>
      </c>
      <c r="L25" s="1215">
        <v>0</v>
      </c>
      <c r="M25" s="1215">
        <v>0</v>
      </c>
      <c r="N25" s="1215">
        <v>0</v>
      </c>
      <c r="O25" s="1215">
        <v>0</v>
      </c>
      <c r="P25" s="1215">
        <v>0</v>
      </c>
      <c r="Q25" s="1215">
        <v>0</v>
      </c>
      <c r="R25" s="1215">
        <v>0</v>
      </c>
      <c r="S25" s="1215">
        <v>0</v>
      </c>
      <c r="T25" s="1215">
        <v>0</v>
      </c>
      <c r="U25" s="1215">
        <v>0</v>
      </c>
      <c r="V25" s="1215">
        <v>0</v>
      </c>
      <c r="W25" s="336">
        <v>0</v>
      </c>
      <c r="X25" s="336">
        <v>0</v>
      </c>
      <c r="Y25" s="336">
        <v>0</v>
      </c>
      <c r="Z25" s="336">
        <v>0</v>
      </c>
      <c r="AA25" s="336">
        <v>0</v>
      </c>
      <c r="AB25" s="336">
        <v>0</v>
      </c>
      <c r="AC25" s="336">
        <v>0</v>
      </c>
      <c r="AD25" s="336">
        <v>0</v>
      </c>
      <c r="AE25" s="336">
        <v>0</v>
      </c>
      <c r="AF25" s="336">
        <v>0</v>
      </c>
      <c r="AG25" s="336">
        <v>0</v>
      </c>
      <c r="AH25" s="336">
        <v>1253.2</v>
      </c>
      <c r="AI25" s="336">
        <v>1498.9</v>
      </c>
      <c r="AJ25" s="336">
        <v>1883.5</v>
      </c>
      <c r="AK25" s="336">
        <v>2650</v>
      </c>
      <c r="AL25" s="336">
        <v>3293.3</v>
      </c>
      <c r="AM25" s="336">
        <v>2374.1</v>
      </c>
      <c r="AN25" s="336">
        <v>827.7</v>
      </c>
      <c r="AO25" s="336">
        <v>2095</v>
      </c>
      <c r="AP25" s="336">
        <v>7500.6</v>
      </c>
      <c r="AQ25" s="336">
        <v>26796.400000000001</v>
      </c>
      <c r="AR25" s="336">
        <v>17326.599999999999</v>
      </c>
      <c r="AS25" s="336">
        <v>20234.900000000001</v>
      </c>
      <c r="AT25" s="336">
        <v>24631.8</v>
      </c>
      <c r="AU25" s="336">
        <v>54526.6</v>
      </c>
      <c r="AV25" s="336">
        <v>80652.400000000009</v>
      </c>
      <c r="AW25" s="336">
        <v>87753.600434149994</v>
      </c>
      <c r="AX25" s="337">
        <v>149765.13917076</v>
      </c>
      <c r="AY25" s="1045">
        <v>210869.76057035002</v>
      </c>
      <c r="AZ25" s="1045">
        <v>251661.16444734001</v>
      </c>
      <c r="BA25" s="1045">
        <v>294951.66490983998</v>
      </c>
      <c r="BB25" s="1045">
        <v>310324.27024071</v>
      </c>
      <c r="BC25" s="1045">
        <v>321814.42092116998</v>
      </c>
      <c r="BD25" s="1045">
        <v>319167.11097302998</v>
      </c>
      <c r="BE25" s="1045">
        <v>341241.20105281001</v>
      </c>
      <c r="BF25" s="1045">
        <v>369809.82430045994</v>
      </c>
      <c r="BG25" s="336">
        <v>376771.66840172996</v>
      </c>
      <c r="BH25" s="336">
        <v>420237.94762073999</v>
      </c>
      <c r="BI25" s="336">
        <v>400160.82640396</v>
      </c>
      <c r="BJ25" s="337">
        <v>513218.65656525001</v>
      </c>
    </row>
    <row r="26" spans="1:62" ht="14.85" customHeight="1">
      <c r="A26" s="1216" t="s">
        <v>576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339"/>
      <c r="X26" s="339"/>
      <c r="Y26" s="339"/>
      <c r="Z26" s="339"/>
      <c r="AA26" s="339"/>
      <c r="AB26" s="339"/>
      <c r="AC26" s="339"/>
      <c r="AD26" s="339"/>
      <c r="AE26" s="339"/>
      <c r="AF26" s="339"/>
      <c r="AG26" s="339"/>
      <c r="AH26" s="339">
        <v>1073.4000000000001</v>
      </c>
      <c r="AI26" s="339">
        <v>1204.9000000000001</v>
      </c>
      <c r="AJ26" s="339">
        <v>1631.3</v>
      </c>
      <c r="AK26" s="339">
        <v>2402.6999999999998</v>
      </c>
      <c r="AL26" s="339">
        <v>2981.3</v>
      </c>
      <c r="AM26" s="339">
        <v>2050.1999999999998</v>
      </c>
      <c r="AN26" s="339">
        <v>677.5</v>
      </c>
      <c r="AO26" s="339">
        <v>1651.7</v>
      </c>
      <c r="AP26" s="339">
        <v>6920.3</v>
      </c>
      <c r="AQ26" s="339">
        <v>24905.599999999999</v>
      </c>
      <c r="AR26" s="339">
        <v>16350.9</v>
      </c>
      <c r="AS26" s="339">
        <v>19355.5</v>
      </c>
      <c r="AT26" s="339">
        <v>22104.400000000001</v>
      </c>
      <c r="AU26" s="339">
        <v>50768</v>
      </c>
      <c r="AV26" s="339">
        <v>72768.800000000003</v>
      </c>
      <c r="AW26" s="53">
        <v>69542.651372969995</v>
      </c>
      <c r="AX26" s="53">
        <v>129739.13061521</v>
      </c>
      <c r="AY26" s="1040">
        <v>194620.16925042999</v>
      </c>
      <c r="AZ26" s="1040">
        <v>229868.832815</v>
      </c>
      <c r="BA26" s="1040">
        <v>281684.41151884996</v>
      </c>
      <c r="BB26" s="1040">
        <v>292010.82727255998</v>
      </c>
      <c r="BC26" s="1040">
        <v>304233.76511020993</v>
      </c>
      <c r="BD26" s="1040">
        <v>301173.79580362001</v>
      </c>
      <c r="BE26" s="1040">
        <v>314500.81484665995</v>
      </c>
      <c r="BF26" s="1040">
        <v>354522.36950580002</v>
      </c>
      <c r="BG26" s="53">
        <v>364189.58916760999</v>
      </c>
      <c r="BH26" s="53">
        <v>407274.28985696996</v>
      </c>
      <c r="BI26" s="53">
        <v>387688.06692294002</v>
      </c>
      <c r="BJ26" s="53">
        <v>497830.21031157003</v>
      </c>
    </row>
    <row r="27" spans="1:62" ht="14.85" customHeight="1">
      <c r="A27" s="1216" t="s">
        <v>577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339"/>
      <c r="X27" s="339"/>
      <c r="Y27" s="339"/>
      <c r="Z27" s="339"/>
      <c r="AA27" s="339"/>
      <c r="AB27" s="339"/>
      <c r="AC27" s="339"/>
      <c r="AD27" s="339"/>
      <c r="AE27" s="339"/>
      <c r="AF27" s="339"/>
      <c r="AG27" s="339"/>
      <c r="AH27" s="339">
        <v>179.8</v>
      </c>
      <c r="AI27" s="339">
        <v>294</v>
      </c>
      <c r="AJ27" s="339">
        <v>252.2</v>
      </c>
      <c r="AK27" s="339">
        <v>247.3</v>
      </c>
      <c r="AL27" s="339">
        <v>312</v>
      </c>
      <c r="AM27" s="339">
        <v>323.89999999999998</v>
      </c>
      <c r="AN27" s="339">
        <v>150.19999999999999</v>
      </c>
      <c r="AO27" s="339">
        <v>443.3</v>
      </c>
      <c r="AP27" s="339">
        <v>580.29999999999995</v>
      </c>
      <c r="AQ27" s="339">
        <v>1890.8</v>
      </c>
      <c r="AR27" s="339">
        <v>975.7</v>
      </c>
      <c r="AS27" s="339">
        <v>879.4</v>
      </c>
      <c r="AT27" s="339">
        <v>2527.4</v>
      </c>
      <c r="AU27" s="339">
        <v>3758.6</v>
      </c>
      <c r="AV27" s="339">
        <v>7883.6</v>
      </c>
      <c r="AW27" s="53">
        <v>18210.949061179999</v>
      </c>
      <c r="AX27" s="53">
        <v>20026.008555550001</v>
      </c>
      <c r="AY27" s="1040">
        <v>16249.59131992</v>
      </c>
      <c r="AZ27" s="1040">
        <v>21792.331632339999</v>
      </c>
      <c r="BA27" s="1040">
        <v>13267.253390989999</v>
      </c>
      <c r="BB27" s="1040">
        <v>18313.442968150001</v>
      </c>
      <c r="BC27" s="1040">
        <v>17580.655810959997</v>
      </c>
      <c r="BD27" s="1040">
        <v>17993.315169410002</v>
      </c>
      <c r="BE27" s="1040">
        <v>26740.38620615</v>
      </c>
      <c r="BF27" s="1040">
        <v>15287.45479466</v>
      </c>
      <c r="BG27" s="53">
        <v>12582.079234120001</v>
      </c>
      <c r="BH27" s="53">
        <v>12963.657763770001</v>
      </c>
      <c r="BI27" s="53">
        <v>12472.759481020001</v>
      </c>
      <c r="BJ27" s="53">
        <v>15388.44625368</v>
      </c>
    </row>
    <row r="28" spans="1:62" s="57" customFormat="1" ht="14.85" customHeight="1">
      <c r="A28" s="1216"/>
      <c r="B28" s="1217"/>
      <c r="C28" s="1217"/>
      <c r="D28" s="1217"/>
      <c r="E28" s="1217"/>
      <c r="F28" s="1217"/>
      <c r="G28" s="1217"/>
      <c r="H28" s="1217"/>
      <c r="I28" s="1217"/>
      <c r="J28" s="1217"/>
      <c r="K28" s="1217"/>
      <c r="L28" s="1217"/>
      <c r="M28" s="1217"/>
      <c r="N28" s="1217"/>
      <c r="O28" s="1217"/>
      <c r="P28" s="1217"/>
      <c r="Q28" s="1217"/>
      <c r="R28" s="1217"/>
      <c r="S28" s="1217"/>
      <c r="T28" s="1217"/>
      <c r="U28" s="1217"/>
      <c r="V28" s="1217"/>
      <c r="W28" s="343"/>
      <c r="X28" s="343"/>
      <c r="Y28" s="343"/>
      <c r="Z28" s="343"/>
      <c r="AA28" s="343"/>
      <c r="AB28" s="343"/>
      <c r="AC28" s="343"/>
      <c r="AD28" s="343"/>
      <c r="AE28" s="343"/>
      <c r="AF28" s="343"/>
      <c r="AG28" s="343"/>
      <c r="AH28" s="343"/>
      <c r="AI28" s="343"/>
      <c r="AJ28" s="343"/>
      <c r="AK28" s="343"/>
      <c r="AL28" s="343"/>
      <c r="AM28" s="343"/>
      <c r="AN28" s="343"/>
      <c r="AO28" s="343"/>
      <c r="AP28" s="343"/>
      <c r="AQ28" s="343"/>
      <c r="AR28" s="343"/>
      <c r="AS28" s="343"/>
      <c r="AT28" s="343"/>
      <c r="AU28" s="343"/>
      <c r="AV28" s="343"/>
      <c r="AW28" s="68"/>
      <c r="AX28" s="68"/>
      <c r="AY28" s="1038"/>
      <c r="AZ28" s="1038"/>
      <c r="BA28" s="1038"/>
      <c r="BB28" s="1038"/>
      <c r="BC28" s="1038"/>
      <c r="BD28" s="1038"/>
      <c r="BE28" s="1038"/>
      <c r="BF28" s="1038"/>
      <c r="BI28" s="346"/>
      <c r="BJ28" s="68"/>
    </row>
    <row r="29" spans="1:62" ht="14.85" customHeight="1">
      <c r="A29" s="1216" t="s">
        <v>578</v>
      </c>
      <c r="B29" s="1215">
        <v>109.33</v>
      </c>
      <c r="C29" s="1215">
        <v>117.126</v>
      </c>
      <c r="D29" s="1215">
        <v>148.78200000000001</v>
      </c>
      <c r="E29" s="1215">
        <v>170.5</v>
      </c>
      <c r="F29" s="1215">
        <v>222.95599999999999</v>
      </c>
      <c r="G29" s="1215">
        <v>232.608</v>
      </c>
      <c r="H29" s="1215">
        <v>245.56200000000001</v>
      </c>
      <c r="I29" s="1215">
        <v>241.50800000000001</v>
      </c>
      <c r="J29" s="1215">
        <v>222.84</v>
      </c>
      <c r="K29" s="1215">
        <v>249.744</v>
      </c>
      <c r="L29" s="1215">
        <v>350.6</v>
      </c>
      <c r="M29" s="1215">
        <v>500.9</v>
      </c>
      <c r="N29" s="1215">
        <v>614.9</v>
      </c>
      <c r="O29" s="1215">
        <v>747.99999999999989</v>
      </c>
      <c r="P29" s="1215">
        <v>936.80000000000007</v>
      </c>
      <c r="Q29" s="1215">
        <v>1576.4</v>
      </c>
      <c r="R29" s="1215">
        <v>2368.1</v>
      </c>
      <c r="S29" s="1215">
        <v>3596.2</v>
      </c>
      <c r="T29" s="1215">
        <v>4312.6000000000004</v>
      </c>
      <c r="U29" s="1215">
        <v>4999.5</v>
      </c>
      <c r="V29" s="1215">
        <v>6860.1</v>
      </c>
      <c r="W29" s="336">
        <v>8818.5</v>
      </c>
      <c r="X29" s="336">
        <v>10459.4</v>
      </c>
      <c r="Y29" s="336">
        <v>10849.1</v>
      </c>
      <c r="Z29" s="336">
        <v>11309.5</v>
      </c>
      <c r="AA29" s="336">
        <v>12326.1</v>
      </c>
      <c r="AB29" s="336">
        <v>15609</v>
      </c>
      <c r="AC29" s="336">
        <v>17665.600000000002</v>
      </c>
      <c r="AD29" s="336">
        <v>19716.699999999997</v>
      </c>
      <c r="AE29" s="336">
        <v>22326.400000000001</v>
      </c>
      <c r="AF29" s="336">
        <v>26565.8</v>
      </c>
      <c r="AG29" s="336">
        <v>30531.3</v>
      </c>
      <c r="AH29" s="336">
        <v>41236</v>
      </c>
      <c r="AI29" s="336">
        <v>48200.399999999994</v>
      </c>
      <c r="AJ29" s="336">
        <v>92017.299999999988</v>
      </c>
      <c r="AK29" s="336">
        <v>141670.9</v>
      </c>
      <c r="AL29" s="336">
        <v>171642.4</v>
      </c>
      <c r="AM29" s="336">
        <v>238187.69999999998</v>
      </c>
      <c r="AN29" s="336">
        <v>271720.7</v>
      </c>
      <c r="AO29" s="336">
        <v>350575.20000000007</v>
      </c>
      <c r="AP29" s="336">
        <v>480017.2</v>
      </c>
      <c r="AQ29" s="336">
        <v>817689.8</v>
      </c>
      <c r="AR29" s="336">
        <v>931137.5</v>
      </c>
      <c r="AS29" s="336">
        <v>1182964.1000000001</v>
      </c>
      <c r="AT29" s="336">
        <v>1494610.9</v>
      </c>
      <c r="AU29" s="336">
        <v>1936619.82</v>
      </c>
      <c r="AV29" s="336">
        <v>2528637.0000000005</v>
      </c>
      <c r="AW29" s="336">
        <v>4732942.122069289</v>
      </c>
      <c r="AX29" s="337">
        <v>7649634.9740902791</v>
      </c>
      <c r="AY29" s="1045">
        <v>7701961.1720015388</v>
      </c>
      <c r="AZ29" s="1045">
        <v>7969158.5338292494</v>
      </c>
      <c r="BA29" s="1045">
        <v>9070724.7534547299</v>
      </c>
      <c r="BB29" s="1045">
        <v>9357552.407259468</v>
      </c>
      <c r="BC29" s="1045">
        <v>9290175.5657837223</v>
      </c>
      <c r="BD29" s="1045">
        <v>9387105.1158842985</v>
      </c>
      <c r="BE29" s="1045">
        <v>9430092.6581663899</v>
      </c>
      <c r="BF29" s="1045">
        <v>8828363.2332206182</v>
      </c>
      <c r="BG29" s="336">
        <v>8632667.1873641405</v>
      </c>
      <c r="BH29" s="336">
        <v>8811319.438487228</v>
      </c>
      <c r="BI29" s="336">
        <v>9840242.6601730417</v>
      </c>
      <c r="BJ29" s="337">
        <v>9101227.141923869</v>
      </c>
    </row>
    <row r="30" spans="1:62" ht="14.85" customHeight="1">
      <c r="A30" s="1216" t="s">
        <v>579</v>
      </c>
      <c r="B30" s="42">
        <v>107.672</v>
      </c>
      <c r="C30" s="42">
        <v>111.878</v>
      </c>
      <c r="D30" s="42">
        <v>142.99199999999999</v>
      </c>
      <c r="E30" s="42">
        <v>158.86799999999999</v>
      </c>
      <c r="F30" s="42">
        <v>207.65</v>
      </c>
      <c r="G30" s="42">
        <v>221.37</v>
      </c>
      <c r="H30" s="42">
        <v>230.64</v>
      </c>
      <c r="I30" s="42">
        <v>232.434</v>
      </c>
      <c r="J30" s="42">
        <v>210.756</v>
      </c>
      <c r="K30" s="42">
        <v>231.262</v>
      </c>
      <c r="L30" s="42">
        <v>342.3</v>
      </c>
      <c r="M30" s="42">
        <v>489.4</v>
      </c>
      <c r="N30" s="42">
        <v>603.29999999999995</v>
      </c>
      <c r="O30" s="42">
        <v>739.3</v>
      </c>
      <c r="P30" s="42">
        <v>912.7</v>
      </c>
      <c r="Q30" s="42">
        <v>1471.2</v>
      </c>
      <c r="R30" s="42">
        <v>2071.4</v>
      </c>
      <c r="S30" s="42">
        <v>2993.8</v>
      </c>
      <c r="T30" s="42">
        <v>3963.4</v>
      </c>
      <c r="U30" s="42">
        <v>4514.1000000000004</v>
      </c>
      <c r="V30" s="42">
        <v>6179.1</v>
      </c>
      <c r="W30" s="339">
        <v>8242.2000000000007</v>
      </c>
      <c r="X30" s="339">
        <v>9869.5</v>
      </c>
      <c r="Y30" s="339">
        <v>10259.1</v>
      </c>
      <c r="Z30" s="339">
        <v>10797.8</v>
      </c>
      <c r="AA30" s="339">
        <v>11705.2</v>
      </c>
      <c r="AB30" s="339">
        <v>14808.3</v>
      </c>
      <c r="AC30" s="339">
        <v>16525.7</v>
      </c>
      <c r="AD30" s="339">
        <v>19461.099999999999</v>
      </c>
      <c r="AE30" s="339">
        <v>21334</v>
      </c>
      <c r="AF30" s="339">
        <v>25200.3</v>
      </c>
      <c r="AG30" s="339">
        <v>29891.3</v>
      </c>
      <c r="AH30" s="339">
        <v>38834.199999999997</v>
      </c>
      <c r="AI30" s="339">
        <v>42580.2</v>
      </c>
      <c r="AJ30" s="339">
        <v>84745.5</v>
      </c>
      <c r="AK30" s="339">
        <v>122833.7</v>
      </c>
      <c r="AL30" s="339">
        <v>153158.39999999999</v>
      </c>
      <c r="AM30" s="339">
        <v>214762.4</v>
      </c>
      <c r="AN30" s="339">
        <v>244656.2</v>
      </c>
      <c r="AO30" s="339">
        <v>311670.2</v>
      </c>
      <c r="AP30" s="339">
        <v>429341.8</v>
      </c>
      <c r="AQ30" s="339">
        <v>714473.2</v>
      </c>
      <c r="AR30" s="339">
        <v>805309.5</v>
      </c>
      <c r="AS30" s="339">
        <v>1012365.2</v>
      </c>
      <c r="AT30" s="339">
        <v>1278644.5</v>
      </c>
      <c r="AU30" s="339">
        <v>1584518.6</v>
      </c>
      <c r="AV30" s="339">
        <v>2096269.85</v>
      </c>
      <c r="AW30" s="53">
        <v>3861541.07866365</v>
      </c>
      <c r="AX30" s="53">
        <v>6051683.9610053701</v>
      </c>
      <c r="AY30" s="1040">
        <v>6178412.9945783895</v>
      </c>
      <c r="AZ30" s="1040">
        <v>6381165.1238913191</v>
      </c>
      <c r="BA30" s="1040">
        <v>7069786.1923083803</v>
      </c>
      <c r="BB30" s="1040">
        <v>7385758.62506021</v>
      </c>
      <c r="BC30" s="1040">
        <v>7581709.9366770601</v>
      </c>
      <c r="BD30" s="1040">
        <v>7869701.7807952501</v>
      </c>
      <c r="BE30" s="1040">
        <v>8009869.2915604506</v>
      </c>
      <c r="BF30" s="1040">
        <v>6359620.8673594408</v>
      </c>
      <c r="BG30" s="53">
        <v>6409412.1862538606</v>
      </c>
      <c r="BH30" s="53">
        <v>6102926.3779635197</v>
      </c>
      <c r="BI30" s="340">
        <v>6411512.1629308797</v>
      </c>
      <c r="BJ30" s="53">
        <v>6098513.4777912199</v>
      </c>
    </row>
    <row r="31" spans="1:62" ht="14.85" customHeight="1">
      <c r="A31" s="1216" t="s">
        <v>580</v>
      </c>
      <c r="B31" s="42">
        <v>0</v>
      </c>
      <c r="C31" s="42">
        <v>2.59</v>
      </c>
      <c r="D31" s="42">
        <v>2.5859999999999999</v>
      </c>
      <c r="E31" s="42">
        <v>2.5379999999999998</v>
      </c>
      <c r="F31" s="42">
        <v>2.4020000000000001</v>
      </c>
      <c r="G31" s="42">
        <v>2.1619999999999999</v>
      </c>
      <c r="H31" s="42">
        <v>1.99</v>
      </c>
      <c r="I31" s="42">
        <v>1.86</v>
      </c>
      <c r="J31" s="42">
        <v>1.6759999999999999</v>
      </c>
      <c r="K31" s="42">
        <v>3.9580000000000002</v>
      </c>
      <c r="L31" s="42">
        <v>2.7</v>
      </c>
      <c r="M31" s="42">
        <v>1.2</v>
      </c>
      <c r="N31" s="42">
        <v>1.6</v>
      </c>
      <c r="O31" s="42">
        <v>1.3</v>
      </c>
      <c r="P31" s="42">
        <v>1.2</v>
      </c>
      <c r="Q31" s="42">
        <v>1.2</v>
      </c>
      <c r="R31" s="42">
        <v>1.1000000000000001</v>
      </c>
      <c r="S31" s="42">
        <v>1.1000000000000001</v>
      </c>
      <c r="T31" s="42">
        <v>1.5</v>
      </c>
      <c r="U31" s="42">
        <v>1</v>
      </c>
      <c r="V31" s="42">
        <v>1</v>
      </c>
      <c r="W31" s="339">
        <v>0</v>
      </c>
      <c r="X31" s="339">
        <v>1.6</v>
      </c>
      <c r="Y31" s="339">
        <v>0</v>
      </c>
      <c r="Z31" s="339">
        <v>0</v>
      </c>
      <c r="AA31" s="339">
        <v>0</v>
      </c>
      <c r="AB31" s="339">
        <v>0</v>
      </c>
      <c r="AC31" s="339">
        <v>0</v>
      </c>
      <c r="AD31" s="339">
        <v>0</v>
      </c>
      <c r="AE31" s="339">
        <v>0</v>
      </c>
      <c r="AF31" s="339">
        <v>0</v>
      </c>
      <c r="AG31" s="339">
        <v>0</v>
      </c>
      <c r="AH31" s="339">
        <v>0</v>
      </c>
      <c r="AI31" s="339">
        <v>0</v>
      </c>
      <c r="AJ31" s="339">
        <v>0</v>
      </c>
      <c r="AK31" s="339">
        <v>0</v>
      </c>
      <c r="AL31" s="339">
        <v>76.3</v>
      </c>
      <c r="AM31" s="339">
        <v>43.8</v>
      </c>
      <c r="AN31" s="339">
        <v>0</v>
      </c>
      <c r="AO31" s="339">
        <v>0</v>
      </c>
      <c r="AP31" s="339">
        <v>0</v>
      </c>
      <c r="AQ31" s="339">
        <v>0</v>
      </c>
      <c r="AR31" s="339">
        <v>0</v>
      </c>
      <c r="AS31" s="339">
        <v>65.400000000000006</v>
      </c>
      <c r="AT31" s="339">
        <v>154</v>
      </c>
      <c r="AU31" s="339">
        <v>0</v>
      </c>
      <c r="AV31" s="339">
        <v>0</v>
      </c>
      <c r="AW31" s="53">
        <v>61750</v>
      </c>
      <c r="AX31" s="53">
        <v>116359.08255178999</v>
      </c>
      <c r="AY31" s="1040">
        <v>45967.668351589993</v>
      </c>
      <c r="AZ31" s="1040">
        <v>85065.621269659998</v>
      </c>
      <c r="BA31" s="1040">
        <v>114831.05343176</v>
      </c>
      <c r="BB31" s="1040">
        <v>330691.82170884998</v>
      </c>
      <c r="BC31" s="1040">
        <v>282472.05007085996</v>
      </c>
      <c r="BD31" s="1040">
        <v>251212.33994268</v>
      </c>
      <c r="BE31" s="1040">
        <v>243992.00221353001</v>
      </c>
      <c r="BF31" s="1040">
        <v>195896.34154192999</v>
      </c>
      <c r="BG31" s="53">
        <v>183414.87106506</v>
      </c>
      <c r="BH31" s="53">
        <v>131368.01215200999</v>
      </c>
      <c r="BI31" s="340">
        <v>89366.581449780002</v>
      </c>
      <c r="BJ31" s="53">
        <v>24504.25279834</v>
      </c>
    </row>
    <row r="32" spans="1:62" ht="14.85" customHeight="1">
      <c r="A32" s="1216" t="s">
        <v>581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339"/>
      <c r="X32" s="339"/>
      <c r="Y32" s="339"/>
      <c r="Z32" s="339"/>
      <c r="AA32" s="339"/>
      <c r="AB32" s="339"/>
      <c r="AC32" s="339"/>
      <c r="AD32" s="339"/>
      <c r="AE32" s="339"/>
      <c r="AF32" s="339"/>
      <c r="AG32" s="339"/>
      <c r="AH32" s="339">
        <v>33.799999999999997</v>
      </c>
      <c r="AI32" s="339">
        <v>39.4</v>
      </c>
      <c r="AJ32" s="339">
        <v>110.2</v>
      </c>
      <c r="AK32" s="339">
        <v>510.2</v>
      </c>
      <c r="AL32" s="339">
        <v>38.200000000000003</v>
      </c>
      <c r="AM32" s="339">
        <v>84.2</v>
      </c>
      <c r="AN32" s="339">
        <v>326.8</v>
      </c>
      <c r="AO32" s="339">
        <v>226.7</v>
      </c>
      <c r="AP32" s="339">
        <v>0.2</v>
      </c>
      <c r="AQ32" s="339">
        <v>91.5</v>
      </c>
      <c r="AR32" s="339">
        <v>324.5</v>
      </c>
      <c r="AS32" s="339">
        <v>458.7</v>
      </c>
      <c r="AT32" s="339">
        <v>241.7</v>
      </c>
      <c r="AU32" s="339">
        <v>310.52</v>
      </c>
      <c r="AV32" s="339">
        <v>0</v>
      </c>
      <c r="AW32" s="53">
        <v>0</v>
      </c>
      <c r="AX32" s="53">
        <v>0</v>
      </c>
      <c r="AY32" s="1040">
        <v>0</v>
      </c>
      <c r="AZ32" s="1040">
        <v>0</v>
      </c>
      <c r="BA32" s="1040">
        <v>98033.616200379998</v>
      </c>
      <c r="BB32" s="1040">
        <v>49990.837342999999</v>
      </c>
      <c r="BC32" s="1040">
        <v>5315.0450394</v>
      </c>
      <c r="BD32" s="1040">
        <v>105.694231</v>
      </c>
      <c r="BE32" s="1040">
        <v>194.54228319999999</v>
      </c>
      <c r="BF32" s="1040">
        <v>142.101934</v>
      </c>
      <c r="BG32" s="53">
        <v>355.28200399999997</v>
      </c>
      <c r="BH32" s="53">
        <v>363.32424723000003</v>
      </c>
      <c r="BI32" s="340">
        <v>54.939295200000004</v>
      </c>
      <c r="BJ32" s="53">
        <v>3080.7992952300001</v>
      </c>
    </row>
    <row r="33" spans="1:62" ht="14.85" customHeight="1">
      <c r="A33" s="1216" t="s">
        <v>582</v>
      </c>
      <c r="B33" s="1215">
        <v>1.6579999999999999</v>
      </c>
      <c r="C33" s="1215">
        <v>2.6579999999999999</v>
      </c>
      <c r="D33" s="1215">
        <v>3.2040000000000002</v>
      </c>
      <c r="E33" s="1215">
        <v>9.0939999999999994</v>
      </c>
      <c r="F33" s="1215">
        <v>12.904</v>
      </c>
      <c r="G33" s="1215">
        <v>9.0760000000000005</v>
      </c>
      <c r="H33" s="1215">
        <v>12.932</v>
      </c>
      <c r="I33" s="1215">
        <v>7.2140000000000004</v>
      </c>
      <c r="J33" s="1215">
        <v>10.407999999999999</v>
      </c>
      <c r="K33" s="1215">
        <v>14.523999999999999</v>
      </c>
      <c r="L33" s="1215">
        <v>5.6</v>
      </c>
      <c r="M33" s="1215">
        <v>10.3</v>
      </c>
      <c r="N33" s="1215">
        <v>10</v>
      </c>
      <c r="O33" s="1215">
        <v>7.4</v>
      </c>
      <c r="P33" s="1215">
        <v>22.9</v>
      </c>
      <c r="Q33" s="1215">
        <v>104</v>
      </c>
      <c r="R33" s="1215">
        <v>295.60000000000002</v>
      </c>
      <c r="S33" s="1215">
        <v>601.29999999999995</v>
      </c>
      <c r="T33" s="1215">
        <v>347.7</v>
      </c>
      <c r="U33" s="1215">
        <v>484.4</v>
      </c>
      <c r="V33" s="1215">
        <v>680</v>
      </c>
      <c r="W33" s="336">
        <v>576.29999999999995</v>
      </c>
      <c r="X33" s="336">
        <v>588.29999999999995</v>
      </c>
      <c r="Y33" s="336">
        <v>590</v>
      </c>
      <c r="Z33" s="336">
        <v>511.7</v>
      </c>
      <c r="AA33" s="336">
        <v>620.9</v>
      </c>
      <c r="AB33" s="336">
        <v>800.7</v>
      </c>
      <c r="AC33" s="336">
        <v>1139.9000000000001</v>
      </c>
      <c r="AD33" s="336">
        <v>255.6</v>
      </c>
      <c r="AE33" s="336">
        <v>992.4</v>
      </c>
      <c r="AF33" s="336">
        <v>1365.5</v>
      </c>
      <c r="AG33" s="336">
        <v>640</v>
      </c>
      <c r="AH33" s="336">
        <v>1230.5</v>
      </c>
      <c r="AI33" s="336">
        <v>1656</v>
      </c>
      <c r="AJ33" s="336">
        <v>1543.3</v>
      </c>
      <c r="AK33" s="336">
        <v>2154.9</v>
      </c>
      <c r="AL33" s="336">
        <v>2507.5</v>
      </c>
      <c r="AM33" s="336">
        <v>3459.3</v>
      </c>
      <c r="AN33" s="336">
        <v>4198.5</v>
      </c>
      <c r="AO33" s="336">
        <v>5247.4000000000005</v>
      </c>
      <c r="AP33" s="336">
        <v>7948.7</v>
      </c>
      <c r="AQ33" s="336">
        <v>15919.9</v>
      </c>
      <c r="AR33" s="336">
        <v>35375</v>
      </c>
      <c r="AS33" s="336">
        <v>62928.6</v>
      </c>
      <c r="AT33" s="336">
        <v>72772.3</v>
      </c>
      <c r="AU33" s="336">
        <v>88382.1</v>
      </c>
      <c r="AV33" s="336">
        <v>141577.45000000001</v>
      </c>
      <c r="AW33" s="336">
        <v>292298.66763615003</v>
      </c>
      <c r="AX33" s="337">
        <v>480718.56183528993</v>
      </c>
      <c r="AY33" s="1045">
        <v>544079.49656222004</v>
      </c>
      <c r="AZ33" s="1045">
        <v>670775.87310389988</v>
      </c>
      <c r="BA33" s="1045">
        <v>820657.12373243994</v>
      </c>
      <c r="BB33" s="1045">
        <v>890332.63819541014</v>
      </c>
      <c r="BC33" s="1045">
        <v>896197.31936244993</v>
      </c>
      <c r="BD33" s="1045">
        <v>924568.50502513</v>
      </c>
      <c r="BE33" s="1045">
        <v>802083.17928058002</v>
      </c>
      <c r="BF33" s="1045">
        <v>1869132.3925907202</v>
      </c>
      <c r="BG33" s="336">
        <v>1676351.0230251201</v>
      </c>
      <c r="BH33" s="336">
        <v>2210226.9935608502</v>
      </c>
      <c r="BI33" s="336">
        <v>2929605.7513117702</v>
      </c>
      <c r="BJ33" s="337">
        <v>2574658.9062888701</v>
      </c>
    </row>
    <row r="34" spans="1:62" ht="14.85" customHeight="1">
      <c r="A34" s="1216" t="s">
        <v>583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339"/>
      <c r="X34" s="339"/>
      <c r="Y34" s="339"/>
      <c r="Z34" s="339"/>
      <c r="AA34" s="339"/>
      <c r="AB34" s="339"/>
      <c r="AC34" s="339"/>
      <c r="AD34" s="339"/>
      <c r="AE34" s="339"/>
      <c r="AF34" s="339"/>
      <c r="AG34" s="339"/>
      <c r="AH34" s="339">
        <v>455.3</v>
      </c>
      <c r="AI34" s="339">
        <v>139.9</v>
      </c>
      <c r="AJ34" s="339">
        <v>426.6</v>
      </c>
      <c r="AK34" s="339">
        <v>28.9</v>
      </c>
      <c r="AL34" s="339">
        <v>416.9</v>
      </c>
      <c r="AM34" s="339">
        <v>472.2</v>
      </c>
      <c r="AN34" s="339">
        <v>1001.2</v>
      </c>
      <c r="AO34" s="339">
        <v>777.2</v>
      </c>
      <c r="AP34" s="339">
        <v>2676.9</v>
      </c>
      <c r="AQ34" s="339">
        <v>6486.7</v>
      </c>
      <c r="AR34" s="339">
        <v>10871.6</v>
      </c>
      <c r="AS34" s="339">
        <v>24576.5</v>
      </c>
      <c r="AT34" s="339">
        <v>31970.1</v>
      </c>
      <c r="AU34" s="339">
        <v>31786.5</v>
      </c>
      <c r="AV34" s="339">
        <v>75814</v>
      </c>
      <c r="AW34" s="53">
        <v>177352.75385922001</v>
      </c>
      <c r="AX34" s="53">
        <v>317505.09818040999</v>
      </c>
      <c r="AY34" s="1040">
        <v>358538.96453015</v>
      </c>
      <c r="AZ34" s="1040">
        <v>472140.06621605001</v>
      </c>
      <c r="BA34" s="1040">
        <v>562256.30829177005</v>
      </c>
      <c r="BB34" s="1040">
        <v>611965.07468531001</v>
      </c>
      <c r="BC34" s="1040">
        <v>608527.36681673001</v>
      </c>
      <c r="BD34" s="1040">
        <v>626393.60547556006</v>
      </c>
      <c r="BE34" s="1040">
        <v>481847.75243256002</v>
      </c>
      <c r="BF34" s="1040">
        <v>485987.68811489001</v>
      </c>
      <c r="BG34" s="53">
        <v>462038.41421940998</v>
      </c>
      <c r="BH34" s="53">
        <v>471343.90490659996</v>
      </c>
      <c r="BI34" s="53">
        <v>465589.71031142998</v>
      </c>
      <c r="BJ34" s="53">
        <v>355812.40457115998</v>
      </c>
    </row>
    <row r="35" spans="1:62" ht="14.85" customHeight="1">
      <c r="A35" s="1216" t="s">
        <v>584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339"/>
      <c r="X35" s="339"/>
      <c r="Y35" s="339"/>
      <c r="Z35" s="339"/>
      <c r="AA35" s="339"/>
      <c r="AB35" s="339"/>
      <c r="AC35" s="339"/>
      <c r="AD35" s="339"/>
      <c r="AE35" s="339"/>
      <c r="AF35" s="339"/>
      <c r="AG35" s="339"/>
      <c r="AH35" s="339">
        <v>22.3</v>
      </c>
      <c r="AI35" s="339">
        <v>17.5</v>
      </c>
      <c r="AJ35" s="339">
        <v>154.1</v>
      </c>
      <c r="AK35" s="339">
        <v>595.9</v>
      </c>
      <c r="AL35" s="339">
        <v>144.69999999999999</v>
      </c>
      <c r="AM35" s="339">
        <v>84.2</v>
      </c>
      <c r="AN35" s="339">
        <v>57.5</v>
      </c>
      <c r="AO35" s="339">
        <v>1964.2</v>
      </c>
      <c r="AP35" s="339">
        <v>0.3</v>
      </c>
      <c r="AQ35" s="339">
        <v>62.8</v>
      </c>
      <c r="AR35" s="339">
        <v>40.200000000000003</v>
      </c>
      <c r="AS35" s="339">
        <v>470.4</v>
      </c>
      <c r="AT35" s="339">
        <v>2333.5</v>
      </c>
      <c r="AU35" s="339">
        <v>10899.7</v>
      </c>
      <c r="AV35" s="339">
        <v>0</v>
      </c>
      <c r="AW35" s="53">
        <v>0</v>
      </c>
      <c r="AX35" s="53">
        <v>0</v>
      </c>
      <c r="AY35" s="1040">
        <v>0</v>
      </c>
      <c r="AZ35" s="1040">
        <v>0</v>
      </c>
      <c r="BA35" s="1040">
        <v>0</v>
      </c>
      <c r="BB35" s="1040">
        <v>0</v>
      </c>
      <c r="BC35" s="1040">
        <v>0</v>
      </c>
      <c r="BD35" s="1040">
        <v>0</v>
      </c>
      <c r="BE35" s="1037"/>
      <c r="BF35" s="1040"/>
      <c r="BG35" s="53"/>
      <c r="BH35" s="53"/>
      <c r="BJ35" s="53"/>
    </row>
    <row r="36" spans="1:62" ht="14.85" customHeight="1">
      <c r="A36" s="1216" t="s">
        <v>515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339"/>
      <c r="X36" s="339"/>
      <c r="Y36" s="339"/>
      <c r="Z36" s="339"/>
      <c r="AA36" s="339"/>
      <c r="AB36" s="339"/>
      <c r="AC36" s="339"/>
      <c r="AD36" s="339"/>
      <c r="AE36" s="339"/>
      <c r="AF36" s="339"/>
      <c r="AG36" s="339"/>
      <c r="AH36" s="339">
        <v>330.2</v>
      </c>
      <c r="AI36" s="339">
        <v>570.20000000000005</v>
      </c>
      <c r="AJ36" s="339">
        <v>269.8</v>
      </c>
      <c r="AK36" s="339">
        <v>354.1</v>
      </c>
      <c r="AL36" s="339">
        <v>239.7</v>
      </c>
      <c r="AM36" s="339">
        <v>922.4</v>
      </c>
      <c r="AN36" s="339">
        <v>866.8</v>
      </c>
      <c r="AO36" s="339">
        <v>118.1</v>
      </c>
      <c r="AP36" s="339">
        <v>1131.2</v>
      </c>
      <c r="AQ36" s="339">
        <v>1501.7</v>
      </c>
      <c r="AR36" s="339">
        <v>5807.9</v>
      </c>
      <c r="AS36" s="339">
        <v>15111</v>
      </c>
      <c r="AT36" s="339">
        <v>13168.6</v>
      </c>
      <c r="AU36" s="339">
        <v>16972.5</v>
      </c>
      <c r="AV36" s="339">
        <v>2728.25</v>
      </c>
      <c r="AW36" s="53">
        <v>631.81676500000003</v>
      </c>
      <c r="AX36" s="53">
        <v>1252.580794</v>
      </c>
      <c r="AY36" s="1040">
        <v>2736.0794190000001</v>
      </c>
      <c r="AZ36" s="1040">
        <v>11030.780258549999</v>
      </c>
      <c r="BA36" s="1040">
        <v>18176.534718999999</v>
      </c>
      <c r="BB36" s="1040">
        <v>27587.782219000001</v>
      </c>
      <c r="BC36" s="1040">
        <v>30507.213749999999</v>
      </c>
      <c r="BD36" s="1040">
        <v>31489.95956539</v>
      </c>
      <c r="BE36" s="1040">
        <v>35006.669292140003</v>
      </c>
      <c r="BF36" s="1040">
        <v>56559.82836</v>
      </c>
      <c r="BG36" s="53">
        <v>56797.48386</v>
      </c>
      <c r="BH36" s="53">
        <v>67508.401362000004</v>
      </c>
      <c r="BI36" s="53">
        <v>71693.110363970001</v>
      </c>
      <c r="BJ36" s="53">
        <v>74769.416555449992</v>
      </c>
    </row>
    <row r="37" spans="1:62" ht="14.85" customHeight="1">
      <c r="A37" s="1216" t="s">
        <v>585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339"/>
      <c r="X37" s="339"/>
      <c r="Y37" s="339"/>
      <c r="Z37" s="339"/>
      <c r="AA37" s="339"/>
      <c r="AB37" s="339"/>
      <c r="AC37" s="339"/>
      <c r="AD37" s="339"/>
      <c r="AE37" s="339"/>
      <c r="AF37" s="339"/>
      <c r="AG37" s="339"/>
      <c r="AH37" s="339">
        <v>172.8</v>
      </c>
      <c r="AI37" s="339">
        <v>25.8</v>
      </c>
      <c r="AJ37" s="339">
        <v>83.9</v>
      </c>
      <c r="AK37" s="339">
        <v>202.3</v>
      </c>
      <c r="AL37" s="339">
        <v>426.2</v>
      </c>
      <c r="AM37" s="339">
        <v>446.1</v>
      </c>
      <c r="AN37" s="339">
        <v>1697.8</v>
      </c>
      <c r="AO37" s="339">
        <v>1426.6</v>
      </c>
      <c r="AP37" s="339">
        <v>1591.2</v>
      </c>
      <c r="AQ37" s="339">
        <v>2213.4</v>
      </c>
      <c r="AR37" s="339">
        <v>3794.9</v>
      </c>
      <c r="AS37" s="339">
        <v>8757</v>
      </c>
      <c r="AT37" s="339">
        <v>9578.4</v>
      </c>
      <c r="AU37" s="339">
        <v>13598.6</v>
      </c>
      <c r="AV37" s="339">
        <v>18954</v>
      </c>
      <c r="AW37" s="53">
        <v>38859.403127010002</v>
      </c>
      <c r="AX37" s="53">
        <v>84493.533236160001</v>
      </c>
      <c r="AY37" s="1040">
        <v>93433.635936160004</v>
      </c>
      <c r="AZ37" s="1040">
        <v>96349.469192960009</v>
      </c>
      <c r="BA37" s="1040">
        <v>157202.48419385002</v>
      </c>
      <c r="BB37" s="1040">
        <v>155970.94699467003</v>
      </c>
      <c r="BC37" s="1040">
        <v>158206.00277229</v>
      </c>
      <c r="BD37" s="1040">
        <v>159424.21092483</v>
      </c>
      <c r="BE37" s="1040">
        <v>152014.59679409</v>
      </c>
      <c r="BF37" s="1040">
        <v>156293.81285064999</v>
      </c>
      <c r="BG37" s="53">
        <v>162702.73073569001</v>
      </c>
      <c r="BH37" s="53">
        <v>162901.76774769</v>
      </c>
      <c r="BI37" s="53">
        <v>159341.59571479002</v>
      </c>
      <c r="BJ37" s="53">
        <v>226036.41610107</v>
      </c>
    </row>
    <row r="38" spans="1:62" ht="14.85" customHeight="1">
      <c r="A38" s="1216" t="s">
        <v>586</v>
      </c>
      <c r="B38" s="42">
        <v>1.6579999999999999</v>
      </c>
      <c r="C38" s="42">
        <v>2.6579999999999999</v>
      </c>
      <c r="D38" s="42">
        <v>3.2040000000000002</v>
      </c>
      <c r="E38" s="42">
        <v>9.0939999999999994</v>
      </c>
      <c r="F38" s="42">
        <v>12.904</v>
      </c>
      <c r="G38" s="42">
        <v>9.0760000000000005</v>
      </c>
      <c r="H38" s="42">
        <v>12.932</v>
      </c>
      <c r="I38" s="42">
        <v>7.2140000000000004</v>
      </c>
      <c r="J38" s="42">
        <v>10.407999999999999</v>
      </c>
      <c r="K38" s="42">
        <v>14.523999999999999</v>
      </c>
      <c r="L38" s="42">
        <v>5.6</v>
      </c>
      <c r="M38" s="42">
        <v>10.3</v>
      </c>
      <c r="N38" s="42">
        <v>10</v>
      </c>
      <c r="O38" s="42">
        <v>7.4</v>
      </c>
      <c r="P38" s="42">
        <v>22.9</v>
      </c>
      <c r="Q38" s="42">
        <v>104</v>
      </c>
      <c r="R38" s="42">
        <v>295.60000000000002</v>
      </c>
      <c r="S38" s="42">
        <v>601.29999999999995</v>
      </c>
      <c r="T38" s="42">
        <v>347.7</v>
      </c>
      <c r="U38" s="42">
        <v>484.4</v>
      </c>
      <c r="V38" s="42">
        <v>680</v>
      </c>
      <c r="W38" s="339">
        <v>576.29999999999995</v>
      </c>
      <c r="X38" s="339">
        <v>588.29999999999995</v>
      </c>
      <c r="Y38" s="339">
        <v>590</v>
      </c>
      <c r="Z38" s="339">
        <v>511.7</v>
      </c>
      <c r="AA38" s="339">
        <v>620.9</v>
      </c>
      <c r="AB38" s="339">
        <v>800.7</v>
      </c>
      <c r="AC38" s="339">
        <v>1139.9000000000001</v>
      </c>
      <c r="AD38" s="339">
        <v>255.6</v>
      </c>
      <c r="AE38" s="339">
        <v>992.4</v>
      </c>
      <c r="AF38" s="339">
        <v>1365.5</v>
      </c>
      <c r="AG38" s="339">
        <v>640</v>
      </c>
      <c r="AH38" s="339">
        <v>249.9</v>
      </c>
      <c r="AI38" s="339">
        <v>902.6</v>
      </c>
      <c r="AJ38" s="339">
        <v>608.9</v>
      </c>
      <c r="AK38" s="339">
        <v>973.7</v>
      </c>
      <c r="AL38" s="339">
        <v>1280</v>
      </c>
      <c r="AM38" s="339">
        <v>1534.4</v>
      </c>
      <c r="AN38" s="339">
        <v>575.20000000000005</v>
      </c>
      <c r="AO38" s="339">
        <v>961.3</v>
      </c>
      <c r="AP38" s="339">
        <v>2549.1</v>
      </c>
      <c r="AQ38" s="339">
        <v>5655.3</v>
      </c>
      <c r="AR38" s="339">
        <v>14860.4</v>
      </c>
      <c r="AS38" s="339">
        <v>14013.7</v>
      </c>
      <c r="AT38" s="339">
        <v>15721.7</v>
      </c>
      <c r="AU38" s="339">
        <v>15124.8</v>
      </c>
      <c r="AV38" s="339">
        <v>44081.2</v>
      </c>
      <c r="AW38" s="53">
        <v>75454.693884919994</v>
      </c>
      <c r="AX38" s="53">
        <v>77467.349624719995</v>
      </c>
      <c r="AY38" s="1040">
        <v>89370.816676910006</v>
      </c>
      <c r="AZ38" s="1040">
        <v>91255.557436339994</v>
      </c>
      <c r="BA38" s="1040">
        <v>83021.796527820014</v>
      </c>
      <c r="BB38" s="1040">
        <v>94808.834296429995</v>
      </c>
      <c r="BC38" s="1040">
        <v>98956.736023429999</v>
      </c>
      <c r="BD38" s="1040">
        <v>107260.72905935001</v>
      </c>
      <c r="BE38" s="1040">
        <v>133214.16076179</v>
      </c>
      <c r="BF38" s="1040">
        <v>1170291.0632651802</v>
      </c>
      <c r="BG38" s="53">
        <v>994812.3942100202</v>
      </c>
      <c r="BH38" s="53">
        <v>1508472.9195445601</v>
      </c>
      <c r="BI38" s="53">
        <v>2232981.3349215803</v>
      </c>
      <c r="BJ38" s="53">
        <v>1918040.66906119</v>
      </c>
    </row>
    <row r="39" spans="1:62" ht="14.85" customHeight="1">
      <c r="A39" s="210" t="s">
        <v>587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339"/>
      <c r="X39" s="339"/>
      <c r="Y39" s="339"/>
      <c r="Z39" s="339"/>
      <c r="AA39" s="339"/>
      <c r="AB39" s="339"/>
      <c r="AC39" s="339"/>
      <c r="AD39" s="339"/>
      <c r="AE39" s="339"/>
      <c r="AF39" s="339"/>
      <c r="AG39" s="339"/>
      <c r="AH39" s="339">
        <v>351.2</v>
      </c>
      <c r="AI39" s="339">
        <v>1883.6</v>
      </c>
      <c r="AJ39" s="339">
        <v>2250.9</v>
      </c>
      <c r="AK39" s="339">
        <v>7754.3</v>
      </c>
      <c r="AL39" s="339">
        <v>2294.1999999999998</v>
      </c>
      <c r="AM39" s="339">
        <v>10553.4</v>
      </c>
      <c r="AN39" s="339">
        <v>5213.1000000000004</v>
      </c>
      <c r="AO39" s="339">
        <v>17789.3</v>
      </c>
      <c r="AP39" s="339">
        <v>16031.2</v>
      </c>
      <c r="AQ39" s="339">
        <v>35347.5</v>
      </c>
      <c r="AR39" s="339">
        <v>36978.199999999997</v>
      </c>
      <c r="AS39" s="339">
        <v>47569</v>
      </c>
      <c r="AT39" s="339">
        <v>80115.3</v>
      </c>
      <c r="AU39" s="339">
        <v>194591.2</v>
      </c>
      <c r="AV39" s="339">
        <v>193511.6</v>
      </c>
      <c r="AW39" s="53">
        <v>363369.49668734003</v>
      </c>
      <c r="AX39" s="53">
        <v>822700.90232520993</v>
      </c>
      <c r="AY39" s="1040">
        <v>748295.45784265001</v>
      </c>
      <c r="AZ39" s="1040">
        <v>602465.91779056995</v>
      </c>
      <c r="BA39" s="1040">
        <v>722521.76346582</v>
      </c>
      <c r="BB39" s="1040">
        <v>509079.11652690003</v>
      </c>
      <c r="BC39" s="1040">
        <v>365267.90371016</v>
      </c>
      <c r="BD39" s="1040">
        <v>188204.27750237001</v>
      </c>
      <c r="BE39" s="1040">
        <v>210549.79995557998</v>
      </c>
      <c r="BF39" s="1040">
        <v>189216.42235347</v>
      </c>
      <c r="BG39" s="53">
        <v>201050.49331160999</v>
      </c>
      <c r="BH39" s="53">
        <v>199469.24419870001</v>
      </c>
      <c r="BI39" s="340">
        <v>209287.28226728001</v>
      </c>
      <c r="BJ39" s="53">
        <v>203008.28520982998</v>
      </c>
    </row>
    <row r="40" spans="1:62" ht="14.85" customHeight="1">
      <c r="A40" s="210" t="s">
        <v>588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339"/>
      <c r="X40" s="339"/>
      <c r="Y40" s="339"/>
      <c r="Z40" s="339"/>
      <c r="AA40" s="339"/>
      <c r="AB40" s="339"/>
      <c r="AC40" s="339"/>
      <c r="AD40" s="339"/>
      <c r="AE40" s="339"/>
      <c r="AF40" s="339"/>
      <c r="AG40" s="339"/>
      <c r="AH40" s="339">
        <v>87.8</v>
      </c>
      <c r="AI40" s="339">
        <v>1034.2</v>
      </c>
      <c r="AJ40" s="339">
        <v>2042.7</v>
      </c>
      <c r="AK40" s="339">
        <v>6797.7</v>
      </c>
      <c r="AL40" s="339">
        <v>11984</v>
      </c>
      <c r="AM40" s="339">
        <v>7200.7</v>
      </c>
      <c r="AN40" s="339">
        <v>12660.6</v>
      </c>
      <c r="AO40" s="339">
        <v>8474.2000000000007</v>
      </c>
      <c r="AP40" s="339">
        <v>24701.9</v>
      </c>
      <c r="AQ40" s="339">
        <v>30752.799999999999</v>
      </c>
      <c r="AR40" s="339">
        <v>32214.2</v>
      </c>
      <c r="AS40" s="339">
        <v>33900.300000000003</v>
      </c>
      <c r="AT40" s="339">
        <v>24002.9</v>
      </c>
      <c r="AU40" s="339">
        <v>41123.5</v>
      </c>
      <c r="AV40" s="339">
        <v>45743.5</v>
      </c>
      <c r="AW40" s="53">
        <v>81833.981120700002</v>
      </c>
      <c r="AX40" s="53">
        <v>66398.676437809991</v>
      </c>
      <c r="AY40" s="1040">
        <v>77513.736000179997</v>
      </c>
      <c r="AZ40" s="1040">
        <v>74215.717754119993</v>
      </c>
      <c r="BA40" s="1040">
        <v>109361.77160088001</v>
      </c>
      <c r="BB40" s="1040">
        <v>62243.6317394</v>
      </c>
      <c r="BC40" s="1040">
        <v>38760.420981069998</v>
      </c>
      <c r="BD40" s="1040">
        <v>41312.043814019999</v>
      </c>
      <c r="BE40" s="1040">
        <v>61077.252962929997</v>
      </c>
      <c r="BF40" s="1040">
        <v>79172.308919310002</v>
      </c>
      <c r="BG40" s="53">
        <v>60208.865914640002</v>
      </c>
      <c r="BH40" s="53">
        <v>62258.274906800005</v>
      </c>
      <c r="BI40" s="340">
        <v>86996.429097800006</v>
      </c>
      <c r="BJ40" s="53">
        <v>73406.101362939997</v>
      </c>
    </row>
    <row r="41" spans="1:62" ht="14.85" customHeight="1">
      <c r="A41" s="210" t="s">
        <v>589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339"/>
      <c r="X41" s="339"/>
      <c r="Y41" s="339"/>
      <c r="Z41" s="339"/>
      <c r="AA41" s="339"/>
      <c r="AB41" s="339"/>
      <c r="AC41" s="339"/>
      <c r="AD41" s="339"/>
      <c r="AE41" s="339"/>
      <c r="AF41" s="339"/>
      <c r="AG41" s="339"/>
      <c r="AH41" s="339">
        <v>0</v>
      </c>
      <c r="AI41" s="339">
        <v>0</v>
      </c>
      <c r="AJ41" s="339">
        <v>0</v>
      </c>
      <c r="AK41" s="339">
        <v>13.1</v>
      </c>
      <c r="AL41" s="339">
        <v>0</v>
      </c>
      <c r="AM41" s="339">
        <v>0</v>
      </c>
      <c r="AN41" s="339">
        <v>0</v>
      </c>
      <c r="AO41" s="339">
        <v>0</v>
      </c>
      <c r="AP41" s="339">
        <v>0</v>
      </c>
      <c r="AQ41" s="339">
        <v>0</v>
      </c>
      <c r="AR41" s="339">
        <v>0</v>
      </c>
      <c r="AS41" s="339">
        <v>0</v>
      </c>
      <c r="AT41" s="339">
        <v>0</v>
      </c>
      <c r="AU41" s="339">
        <v>0</v>
      </c>
      <c r="AV41" s="339">
        <v>0</v>
      </c>
      <c r="AW41" s="53">
        <v>0</v>
      </c>
      <c r="AX41" s="53">
        <v>0</v>
      </c>
      <c r="AY41" s="1040">
        <v>0</v>
      </c>
      <c r="AZ41" s="1040">
        <v>0</v>
      </c>
      <c r="BA41" s="1040">
        <v>0</v>
      </c>
      <c r="BB41" s="1040">
        <v>0</v>
      </c>
      <c r="BC41" s="1040">
        <v>0</v>
      </c>
      <c r="BD41" s="1040">
        <v>0</v>
      </c>
      <c r="BE41" s="1040">
        <v>0</v>
      </c>
      <c r="BF41" s="1040">
        <v>0</v>
      </c>
      <c r="BG41" s="53">
        <v>0</v>
      </c>
      <c r="BH41" s="53">
        <v>0</v>
      </c>
      <c r="BI41" s="340">
        <v>0</v>
      </c>
      <c r="BJ41" s="53">
        <v>0</v>
      </c>
    </row>
    <row r="42" spans="1:62" ht="14.85" customHeight="1">
      <c r="A42" s="210" t="s">
        <v>590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339"/>
      <c r="X42" s="339"/>
      <c r="Y42" s="339"/>
      <c r="Z42" s="339"/>
      <c r="AA42" s="339"/>
      <c r="AB42" s="339"/>
      <c r="AC42" s="339"/>
      <c r="AD42" s="339"/>
      <c r="AE42" s="339"/>
      <c r="AF42" s="339"/>
      <c r="AG42" s="339"/>
      <c r="AH42" s="339">
        <v>698.5</v>
      </c>
      <c r="AI42" s="339">
        <v>1007</v>
      </c>
      <c r="AJ42" s="339">
        <v>1324.7</v>
      </c>
      <c r="AK42" s="339">
        <v>1607</v>
      </c>
      <c r="AL42" s="339">
        <v>1583.8</v>
      </c>
      <c r="AM42" s="339">
        <v>2083.9</v>
      </c>
      <c r="AN42" s="339">
        <v>4665.5</v>
      </c>
      <c r="AO42" s="339">
        <v>7167.4</v>
      </c>
      <c r="AP42" s="339">
        <v>1993.4</v>
      </c>
      <c r="AQ42" s="339">
        <v>21104.9</v>
      </c>
      <c r="AR42" s="339">
        <v>20936.099999999999</v>
      </c>
      <c r="AS42" s="339">
        <v>25676.9</v>
      </c>
      <c r="AT42" s="339">
        <v>38680.199999999997</v>
      </c>
      <c r="AU42" s="339">
        <v>27693.9</v>
      </c>
      <c r="AV42" s="339">
        <v>51534.6</v>
      </c>
      <c r="AW42" s="53">
        <v>72148.897961449999</v>
      </c>
      <c r="AX42" s="53">
        <v>111773.78993481</v>
      </c>
      <c r="AY42" s="1040">
        <v>107691.81866650999</v>
      </c>
      <c r="AZ42" s="1040">
        <v>155470.28001967998</v>
      </c>
      <c r="BA42" s="1040">
        <v>135533.23271507001</v>
      </c>
      <c r="BB42" s="1040">
        <v>129455.7366857</v>
      </c>
      <c r="BC42" s="1040">
        <v>120452.88994271999</v>
      </c>
      <c r="BD42" s="1040">
        <v>112000.47457385001</v>
      </c>
      <c r="BE42" s="1040">
        <v>102326.58991011999</v>
      </c>
      <c r="BF42" s="1040">
        <v>135182.79852175</v>
      </c>
      <c r="BG42" s="53">
        <v>101874.46578985</v>
      </c>
      <c r="BH42" s="53">
        <v>104707.21145812</v>
      </c>
      <c r="BI42" s="340">
        <v>113419.51382033</v>
      </c>
      <c r="BJ42" s="53">
        <v>124055.31917744</v>
      </c>
    </row>
    <row r="43" spans="1:62" s="57" customFormat="1" ht="14.85" customHeight="1">
      <c r="A43" s="210"/>
      <c r="B43" s="1217"/>
      <c r="C43" s="1217"/>
      <c r="D43" s="1217"/>
      <c r="E43" s="1217"/>
      <c r="F43" s="1217"/>
      <c r="G43" s="1217"/>
      <c r="H43" s="1217"/>
      <c r="I43" s="1217"/>
      <c r="J43" s="1217"/>
      <c r="K43" s="1217"/>
      <c r="L43" s="1217"/>
      <c r="M43" s="1217"/>
      <c r="N43" s="1217"/>
      <c r="O43" s="1217"/>
      <c r="P43" s="1217"/>
      <c r="Q43" s="1217"/>
      <c r="R43" s="1217"/>
      <c r="S43" s="1217"/>
      <c r="T43" s="1217"/>
      <c r="U43" s="1217"/>
      <c r="V43" s="1217"/>
      <c r="W43" s="343"/>
      <c r="X43" s="343"/>
      <c r="Y43" s="343"/>
      <c r="Z43" s="343"/>
      <c r="AA43" s="343"/>
      <c r="AB43" s="343"/>
      <c r="AC43" s="343"/>
      <c r="AD43" s="343"/>
      <c r="AE43" s="343"/>
      <c r="AF43" s="343"/>
      <c r="AG43" s="343"/>
      <c r="AH43" s="343"/>
      <c r="AI43" s="343"/>
      <c r="AJ43" s="343"/>
      <c r="AK43" s="343"/>
      <c r="AL43" s="343"/>
      <c r="AM43" s="343"/>
      <c r="AN43" s="343"/>
      <c r="AO43" s="343"/>
      <c r="AP43" s="343"/>
      <c r="AQ43" s="343"/>
      <c r="AR43" s="343"/>
      <c r="AS43" s="343"/>
      <c r="AT43" s="343"/>
      <c r="AU43" s="343"/>
      <c r="AV43" s="343"/>
      <c r="AW43" s="68"/>
      <c r="AX43" s="68"/>
      <c r="AY43" s="1038"/>
      <c r="AZ43" s="1038"/>
      <c r="BA43" s="1038"/>
      <c r="BB43" s="1038"/>
      <c r="BC43" s="1038"/>
      <c r="BD43" s="1038"/>
      <c r="BE43" s="1038"/>
      <c r="BF43" s="1038"/>
      <c r="BG43" s="68"/>
      <c r="BH43" s="68"/>
      <c r="BI43" s="346"/>
      <c r="BJ43" s="68"/>
    </row>
    <row r="44" spans="1:62" ht="14.85" customHeight="1">
      <c r="A44" s="210" t="s">
        <v>591</v>
      </c>
      <c r="B44" s="1215">
        <v>0</v>
      </c>
      <c r="C44" s="1215">
        <v>0</v>
      </c>
      <c r="D44" s="1215">
        <v>0</v>
      </c>
      <c r="E44" s="1215">
        <v>0</v>
      </c>
      <c r="F44" s="1215">
        <v>0</v>
      </c>
      <c r="G44" s="1215">
        <v>0</v>
      </c>
      <c r="H44" s="1215">
        <v>0</v>
      </c>
      <c r="I44" s="1215">
        <v>0</v>
      </c>
      <c r="J44" s="1215">
        <v>0</v>
      </c>
      <c r="K44" s="1215">
        <v>0</v>
      </c>
      <c r="L44" s="1215"/>
      <c r="M44" s="1215"/>
      <c r="N44" s="1215"/>
      <c r="O44" s="1215"/>
      <c r="P44" s="1215"/>
      <c r="Q44" s="1215"/>
      <c r="R44" s="1215"/>
      <c r="S44" s="1215"/>
      <c r="T44" s="1215"/>
      <c r="U44" s="1215"/>
      <c r="V44" s="1215"/>
      <c r="W44" s="336"/>
      <c r="X44" s="336"/>
      <c r="Y44" s="336"/>
      <c r="Z44" s="336"/>
      <c r="AA44" s="336"/>
      <c r="AB44" s="336"/>
      <c r="AC44" s="336"/>
      <c r="AD44" s="336"/>
      <c r="AE44" s="336"/>
      <c r="AF44" s="336"/>
      <c r="AG44" s="336"/>
      <c r="AH44" s="336">
        <v>0</v>
      </c>
      <c r="AI44" s="336">
        <v>0</v>
      </c>
      <c r="AJ44" s="336">
        <v>0</v>
      </c>
      <c r="AK44" s="336">
        <v>0</v>
      </c>
      <c r="AL44" s="336">
        <v>0</v>
      </c>
      <c r="AM44" s="336">
        <v>0</v>
      </c>
      <c r="AN44" s="336">
        <v>0</v>
      </c>
      <c r="AO44" s="336">
        <v>0</v>
      </c>
      <c r="AP44" s="336">
        <v>0</v>
      </c>
      <c r="AQ44" s="336"/>
      <c r="AR44" s="336"/>
      <c r="AS44" s="336">
        <v>89579</v>
      </c>
      <c r="AT44" s="336">
        <v>66692.2</v>
      </c>
      <c r="AU44" s="336">
        <v>85992</v>
      </c>
      <c r="AV44" s="336">
        <v>0</v>
      </c>
      <c r="AW44" s="53">
        <v>0</v>
      </c>
      <c r="AX44" s="53">
        <v>0</v>
      </c>
      <c r="AY44" s="1040">
        <v>0</v>
      </c>
      <c r="AZ44" s="1040">
        <v>0</v>
      </c>
      <c r="BA44" s="1040">
        <v>0</v>
      </c>
      <c r="BB44" s="1040">
        <v>0</v>
      </c>
      <c r="BC44" s="1040">
        <v>0</v>
      </c>
      <c r="BD44" s="1040">
        <v>0</v>
      </c>
      <c r="BE44" s="1040">
        <v>0</v>
      </c>
      <c r="BF44" s="1040">
        <v>0</v>
      </c>
      <c r="BG44" s="53">
        <v>0</v>
      </c>
      <c r="BH44" s="53">
        <v>0</v>
      </c>
      <c r="BI44" s="53">
        <v>0</v>
      </c>
      <c r="BJ44" s="53">
        <v>0</v>
      </c>
    </row>
    <row r="45" spans="1:62" s="57" customFormat="1" ht="14.85" customHeight="1">
      <c r="A45" s="210"/>
      <c r="B45" s="1217"/>
      <c r="C45" s="1217"/>
      <c r="D45" s="1217"/>
      <c r="E45" s="1217"/>
      <c r="F45" s="1217"/>
      <c r="G45" s="1217"/>
      <c r="H45" s="1217"/>
      <c r="I45" s="1217"/>
      <c r="J45" s="1217"/>
      <c r="K45" s="1217"/>
      <c r="L45" s="1217"/>
      <c r="M45" s="1217"/>
      <c r="N45" s="1217"/>
      <c r="O45" s="1217"/>
      <c r="P45" s="1217"/>
      <c r="Q45" s="1217"/>
      <c r="R45" s="1217"/>
      <c r="S45" s="1217"/>
      <c r="T45" s="1217"/>
      <c r="U45" s="1217"/>
      <c r="V45" s="1217"/>
      <c r="W45" s="343"/>
      <c r="X45" s="343"/>
      <c r="Y45" s="343"/>
      <c r="Z45" s="343"/>
      <c r="AA45" s="343"/>
      <c r="AB45" s="343"/>
      <c r="AC45" s="343"/>
      <c r="AD45" s="343"/>
      <c r="AE45" s="343"/>
      <c r="AF45" s="343"/>
      <c r="AG45" s="343"/>
      <c r="AH45" s="343"/>
      <c r="AI45" s="343"/>
      <c r="AJ45" s="343"/>
      <c r="AK45" s="343"/>
      <c r="AL45" s="343"/>
      <c r="AM45" s="343"/>
      <c r="AN45" s="343"/>
      <c r="AO45" s="343"/>
      <c r="AP45" s="343"/>
      <c r="AQ45" s="343"/>
      <c r="AR45" s="343"/>
      <c r="AS45" s="343"/>
      <c r="AT45" s="343"/>
      <c r="AU45" s="343"/>
      <c r="AV45" s="343"/>
      <c r="AW45" s="68"/>
      <c r="AX45" s="68"/>
      <c r="AY45" s="1038"/>
      <c r="AZ45" s="1038"/>
      <c r="BA45" s="1038"/>
      <c r="BB45" s="1038"/>
      <c r="BC45" s="1038"/>
      <c r="BD45" s="1038"/>
      <c r="BE45" s="1038"/>
      <c r="BF45" s="1038"/>
      <c r="BG45" s="68"/>
      <c r="BH45" s="68"/>
      <c r="BI45" s="346"/>
      <c r="BJ45" s="68"/>
    </row>
    <row r="46" spans="1:62" ht="14.85" customHeight="1">
      <c r="A46" s="210" t="s">
        <v>108</v>
      </c>
      <c r="B46" s="1215">
        <v>60.981999999999999</v>
      </c>
      <c r="C46" s="1215">
        <v>76.513999999999996</v>
      </c>
      <c r="D46" s="1215">
        <v>61.753999999999998</v>
      </c>
      <c r="E46" s="1215">
        <v>82.471999999999994</v>
      </c>
      <c r="F46" s="1215">
        <v>109.068</v>
      </c>
      <c r="G46" s="1215">
        <v>127.06</v>
      </c>
      <c r="H46" s="1215">
        <v>153.01</v>
      </c>
      <c r="I46" s="1215">
        <v>129.88399999999999</v>
      </c>
      <c r="J46" s="1215">
        <v>115.89</v>
      </c>
      <c r="K46" s="1215">
        <v>146.73400000000001</v>
      </c>
      <c r="L46" s="1215">
        <v>220.4</v>
      </c>
      <c r="M46" s="1215">
        <v>406.20000000000005</v>
      </c>
      <c r="N46" s="1215">
        <v>369.5</v>
      </c>
      <c r="O46" s="1215">
        <v>502.1</v>
      </c>
      <c r="P46" s="1215">
        <v>723.3</v>
      </c>
      <c r="Q46" s="1215">
        <v>1068.3</v>
      </c>
      <c r="R46" s="1215">
        <v>1654.1999999999998</v>
      </c>
      <c r="S46" s="1215">
        <v>2442.6000000000004</v>
      </c>
      <c r="T46" s="1215">
        <v>2648.6000000000004</v>
      </c>
      <c r="U46" s="1215">
        <v>3061.5</v>
      </c>
      <c r="V46" s="1215">
        <v>5263.2000000000007</v>
      </c>
      <c r="W46" s="336">
        <v>7249.8</v>
      </c>
      <c r="X46" s="336">
        <v>7135.5</v>
      </c>
      <c r="Y46" s="336">
        <v>9101.7999999999993</v>
      </c>
      <c r="Z46" s="336">
        <v>8586.5</v>
      </c>
      <c r="AA46" s="336">
        <v>8197.2000000000007</v>
      </c>
      <c r="AB46" s="336">
        <v>15927.1</v>
      </c>
      <c r="AC46" s="336">
        <v>19403.5</v>
      </c>
      <c r="AD46" s="336">
        <v>24041.699999999997</v>
      </c>
      <c r="AE46" s="336">
        <v>29392.3</v>
      </c>
      <c r="AF46" s="336">
        <v>36372.5</v>
      </c>
      <c r="AG46" s="336">
        <v>56061.1</v>
      </c>
      <c r="AH46" s="336">
        <v>64291.900000000009</v>
      </c>
      <c r="AI46" s="336">
        <v>81494.5</v>
      </c>
      <c r="AJ46" s="336">
        <v>96947.8</v>
      </c>
      <c r="AK46" s="336">
        <v>108709.7</v>
      </c>
      <c r="AL46" s="336">
        <v>126029.49999999999</v>
      </c>
      <c r="AM46" s="336">
        <v>186275.40000000002</v>
      </c>
      <c r="AN46" s="336">
        <v>235118.2</v>
      </c>
      <c r="AO46" s="336">
        <v>275027.7</v>
      </c>
      <c r="AP46" s="336">
        <v>440975</v>
      </c>
      <c r="AQ46" s="336">
        <v>570268.5</v>
      </c>
      <c r="AR46" s="336">
        <v>631189.6</v>
      </c>
      <c r="AS46" s="336">
        <v>576815.30000000005</v>
      </c>
      <c r="AT46" s="336">
        <v>712779.2</v>
      </c>
      <c r="AU46" s="336">
        <v>828684.95</v>
      </c>
      <c r="AV46" s="336">
        <v>1541372.4</v>
      </c>
      <c r="AW46" s="347">
        <v>2473825.8059112797</v>
      </c>
      <c r="AX46" s="348">
        <v>3985490.4726663399</v>
      </c>
      <c r="AY46" s="1047">
        <v>3913006.8295938801</v>
      </c>
      <c r="AZ46" s="1047">
        <v>3817196.1048115199</v>
      </c>
      <c r="BA46" s="1047">
        <v>4065552.4437679304</v>
      </c>
      <c r="BB46" s="1047">
        <v>4052392.6095728194</v>
      </c>
      <c r="BC46" s="1047">
        <v>3868398.5309538003</v>
      </c>
      <c r="BD46" s="1047">
        <v>4005274.4752407004</v>
      </c>
      <c r="BE46" s="1047">
        <v>3567460.5204474297</v>
      </c>
      <c r="BF46" s="1047">
        <v>3665362.6831442597</v>
      </c>
      <c r="BG46" s="348">
        <v>3591679.3680216596</v>
      </c>
      <c r="BH46" s="348">
        <v>3784970.4305745303</v>
      </c>
      <c r="BI46" s="349">
        <v>3926501.2000843696</v>
      </c>
      <c r="BJ46" s="348">
        <v>3096306.6784983701</v>
      </c>
    </row>
    <row r="47" spans="1:62" ht="14.85" customHeight="1">
      <c r="A47" s="1216" t="s">
        <v>592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339"/>
      <c r="X47" s="339"/>
      <c r="Y47" s="339"/>
      <c r="Z47" s="339"/>
      <c r="AA47" s="339"/>
      <c r="AB47" s="339"/>
      <c r="AC47" s="339"/>
      <c r="AD47" s="339"/>
      <c r="AE47" s="339"/>
      <c r="AF47" s="339"/>
      <c r="AG47" s="339"/>
      <c r="AH47" s="339">
        <v>8043.7</v>
      </c>
      <c r="AI47" s="339">
        <v>10575.4</v>
      </c>
      <c r="AJ47" s="339">
        <v>18653.5</v>
      </c>
      <c r="AK47" s="339">
        <v>27191.4</v>
      </c>
      <c r="AL47" s="339">
        <v>34103.699999999997</v>
      </c>
      <c r="AM47" s="339">
        <v>43686.9</v>
      </c>
      <c r="AN47" s="339">
        <v>55325.9</v>
      </c>
      <c r="AO47" s="339">
        <v>74999.899999999994</v>
      </c>
      <c r="AP47" s="339">
        <v>103356.1</v>
      </c>
      <c r="AQ47" s="339">
        <v>153852.6</v>
      </c>
      <c r="AR47" s="339">
        <v>192181.3</v>
      </c>
      <c r="AS47" s="339">
        <v>234541.4</v>
      </c>
      <c r="AT47" s="339">
        <v>285308.3</v>
      </c>
      <c r="AU47" s="339">
        <v>263833.90000000002</v>
      </c>
      <c r="AV47" s="339">
        <v>429112</v>
      </c>
      <c r="AW47" s="53">
        <v>655708.76780309994</v>
      </c>
      <c r="AX47" s="53">
        <v>834391.18687409</v>
      </c>
      <c r="AY47" s="1040">
        <v>883006.11210187001</v>
      </c>
      <c r="AZ47" s="1040">
        <v>935281.00555467</v>
      </c>
      <c r="BA47" s="1040">
        <v>986263.69586379</v>
      </c>
      <c r="BB47" s="1040">
        <v>1034914.7543272299</v>
      </c>
      <c r="BC47" s="1040">
        <v>1053185.8270467101</v>
      </c>
      <c r="BD47" s="1040">
        <v>1073684.7374708999</v>
      </c>
      <c r="BE47" s="1040">
        <v>1094539.9953673501</v>
      </c>
      <c r="BF47" s="1040">
        <v>1110428.5028659299</v>
      </c>
      <c r="BG47" s="53">
        <v>1121717.1297843601</v>
      </c>
      <c r="BH47" s="53">
        <v>1137187.47604748</v>
      </c>
      <c r="BI47" s="340">
        <v>1152675.3159061999</v>
      </c>
      <c r="BJ47" s="53">
        <v>1169784.52450672</v>
      </c>
    </row>
    <row r="48" spans="1:62" ht="14.85" customHeight="1">
      <c r="A48" s="210" t="s">
        <v>593</v>
      </c>
      <c r="B48" s="1215">
        <v>12.592000000000001</v>
      </c>
      <c r="C48" s="1215">
        <v>7.9420000000000002</v>
      </c>
      <c r="D48" s="1215">
        <v>13.99</v>
      </c>
      <c r="E48" s="1215">
        <v>27.154</v>
      </c>
      <c r="F48" s="1215">
        <v>42.134</v>
      </c>
      <c r="G48" s="1215">
        <v>55.372</v>
      </c>
      <c r="H48" s="1215">
        <v>73.266000000000005</v>
      </c>
      <c r="I48" s="1215">
        <v>48.341999999999999</v>
      </c>
      <c r="J48" s="1215">
        <v>21.808</v>
      </c>
      <c r="K48" s="1215">
        <v>17.116</v>
      </c>
      <c r="L48" s="1215">
        <v>21</v>
      </c>
      <c r="M48" s="1215">
        <v>33.6</v>
      </c>
      <c r="N48" s="1215">
        <v>33.700000000000003</v>
      </c>
      <c r="O48" s="1215">
        <v>33.900000000000006</v>
      </c>
      <c r="P48" s="1215">
        <v>69.8</v>
      </c>
      <c r="Q48" s="1215">
        <v>142.1</v>
      </c>
      <c r="R48" s="1215">
        <v>183.1</v>
      </c>
      <c r="S48" s="1215">
        <v>299.3</v>
      </c>
      <c r="T48" s="1215">
        <v>361.20000000000005</v>
      </c>
      <c r="U48" s="1215">
        <v>371.7</v>
      </c>
      <c r="V48" s="1215">
        <v>809.1</v>
      </c>
      <c r="W48" s="336">
        <v>972.5</v>
      </c>
      <c r="X48" s="336">
        <v>782.3</v>
      </c>
      <c r="Y48" s="336">
        <v>1494.3000000000002</v>
      </c>
      <c r="Z48" s="336">
        <v>1129.8</v>
      </c>
      <c r="AA48" s="336">
        <v>847.90000000000009</v>
      </c>
      <c r="AB48" s="336">
        <v>1379.5</v>
      </c>
      <c r="AC48" s="336">
        <v>2678.9</v>
      </c>
      <c r="AD48" s="336">
        <v>3050.1</v>
      </c>
      <c r="AE48" s="336">
        <v>1859.3</v>
      </c>
      <c r="AF48" s="336">
        <v>3234.3999999999996</v>
      </c>
      <c r="AG48" s="336">
        <v>4611.1000000000004</v>
      </c>
      <c r="AH48" s="336">
        <v>14935.2</v>
      </c>
      <c r="AI48" s="336">
        <v>20740.5</v>
      </c>
      <c r="AJ48" s="336">
        <v>25478.6</v>
      </c>
      <c r="AK48" s="336">
        <v>31558</v>
      </c>
      <c r="AL48" s="336">
        <v>27485.200000000001</v>
      </c>
      <c r="AM48" s="336">
        <v>51848.3</v>
      </c>
      <c r="AN48" s="336">
        <v>54687.5</v>
      </c>
      <c r="AO48" s="336">
        <v>69766.900000000009</v>
      </c>
      <c r="AP48" s="336">
        <v>123236.7</v>
      </c>
      <c r="AQ48" s="336">
        <v>139383.29999999999</v>
      </c>
      <c r="AR48" s="336">
        <v>142423</v>
      </c>
      <c r="AS48" s="336">
        <v>170136.9</v>
      </c>
      <c r="AT48" s="336">
        <v>247611.3</v>
      </c>
      <c r="AU48" s="336">
        <v>206266.05</v>
      </c>
      <c r="AV48" s="336">
        <v>208196.9</v>
      </c>
      <c r="AW48" s="347">
        <v>527842.72537618002</v>
      </c>
      <c r="AX48" s="348">
        <v>1311149.58492272</v>
      </c>
      <c r="AY48" s="1047">
        <v>1021246.0953228001</v>
      </c>
      <c r="AZ48" s="1047">
        <v>1191814.94974753</v>
      </c>
      <c r="BA48" s="1047">
        <v>1221117.7686503101</v>
      </c>
      <c r="BB48" s="1047">
        <v>1322513.9424831199</v>
      </c>
      <c r="BC48" s="1047">
        <v>1142636.54684878</v>
      </c>
      <c r="BD48" s="1047">
        <v>1146968.3457655902</v>
      </c>
      <c r="BE48" s="1047">
        <v>893089.65712323994</v>
      </c>
      <c r="BF48" s="1047">
        <v>1097140.5821441801</v>
      </c>
      <c r="BG48" s="347">
        <v>982033.39322014002</v>
      </c>
      <c r="BH48" s="347">
        <v>924236.67125463998</v>
      </c>
      <c r="BI48" s="347">
        <v>1061309.2559883299</v>
      </c>
      <c r="BJ48" s="348">
        <v>543839.99362865998</v>
      </c>
    </row>
    <row r="49" spans="1:62" ht="14.85" customHeight="1">
      <c r="A49" s="1216" t="s">
        <v>594</v>
      </c>
      <c r="B49" s="42">
        <v>2.4140000000000001</v>
      </c>
      <c r="C49" s="42">
        <v>2.1179999999999999</v>
      </c>
      <c r="D49" s="42">
        <v>6.0039999999999996</v>
      </c>
      <c r="E49" s="42">
        <v>14.811999999999999</v>
      </c>
      <c r="F49" s="42">
        <v>29.866</v>
      </c>
      <c r="G49" s="42">
        <v>41.088000000000001</v>
      </c>
      <c r="H49" s="42">
        <v>59.518000000000001</v>
      </c>
      <c r="I49" s="42">
        <v>36.183999999999997</v>
      </c>
      <c r="J49" s="42">
        <v>4.2779999999999996</v>
      </c>
      <c r="K49" s="42">
        <v>3.3620000000000001</v>
      </c>
      <c r="L49" s="42">
        <v>4.3</v>
      </c>
      <c r="M49" s="42">
        <v>7</v>
      </c>
      <c r="N49" s="42">
        <v>4.0999999999999996</v>
      </c>
      <c r="O49" s="42">
        <v>6.5</v>
      </c>
      <c r="P49" s="42">
        <v>11.2</v>
      </c>
      <c r="Q49" s="42">
        <v>26.9</v>
      </c>
      <c r="R49" s="42">
        <v>23.4</v>
      </c>
      <c r="S49" s="42">
        <v>23.5</v>
      </c>
      <c r="T49" s="42">
        <v>39.200000000000003</v>
      </c>
      <c r="U49" s="42">
        <v>21.7</v>
      </c>
      <c r="V49" s="42">
        <v>40.1</v>
      </c>
      <c r="W49" s="339">
        <v>59.3</v>
      </c>
      <c r="X49" s="339">
        <v>69.5</v>
      </c>
      <c r="Y49" s="339">
        <v>114.7</v>
      </c>
      <c r="Z49" s="339">
        <v>44.3</v>
      </c>
      <c r="AA49" s="339">
        <v>42.4</v>
      </c>
      <c r="AB49" s="339">
        <v>116.1</v>
      </c>
      <c r="AC49" s="339">
        <v>224.9</v>
      </c>
      <c r="AD49" s="339">
        <v>383.9</v>
      </c>
      <c r="AE49" s="339">
        <v>341.6</v>
      </c>
      <c r="AF49" s="339">
        <v>294</v>
      </c>
      <c r="AG49" s="339">
        <v>437.2</v>
      </c>
      <c r="AH49" s="339">
        <v>693.6</v>
      </c>
      <c r="AI49" s="339">
        <v>682.4</v>
      </c>
      <c r="AJ49" s="339">
        <v>897.5</v>
      </c>
      <c r="AK49" s="339">
        <v>225.6</v>
      </c>
      <c r="AL49" s="339">
        <v>722.4</v>
      </c>
      <c r="AM49" s="339">
        <v>164.8</v>
      </c>
      <c r="AN49" s="339">
        <v>6.4</v>
      </c>
      <c r="AO49" s="339">
        <v>115.5</v>
      </c>
      <c r="AP49" s="339">
        <v>38</v>
      </c>
      <c r="AQ49" s="339">
        <v>29.7</v>
      </c>
      <c r="AR49" s="339">
        <v>165.3</v>
      </c>
      <c r="AS49" s="339">
        <v>3.7</v>
      </c>
      <c r="AT49" s="339">
        <v>35.5</v>
      </c>
      <c r="AU49" s="339">
        <v>12.59</v>
      </c>
      <c r="AV49" s="339">
        <v>1.2</v>
      </c>
      <c r="AW49" s="53">
        <v>1.155149</v>
      </c>
      <c r="AX49" s="53">
        <v>12.378397</v>
      </c>
      <c r="AY49" s="1040">
        <v>12.378397</v>
      </c>
      <c r="AZ49" s="1040">
        <v>1.155149</v>
      </c>
      <c r="BA49" s="1040">
        <v>1.155149</v>
      </c>
      <c r="BB49" s="1040">
        <v>1.155149</v>
      </c>
      <c r="BC49" s="1040">
        <v>2881.5963849999998</v>
      </c>
      <c r="BD49" s="1040">
        <v>1.155149</v>
      </c>
      <c r="BE49" s="1040">
        <v>1.155149</v>
      </c>
      <c r="BF49" s="1040">
        <v>1.155149</v>
      </c>
      <c r="BG49" s="53">
        <v>1.155149</v>
      </c>
      <c r="BH49" s="53">
        <v>1.155149</v>
      </c>
      <c r="BI49" s="53">
        <v>1.155149</v>
      </c>
      <c r="BJ49" s="53">
        <v>0</v>
      </c>
    </row>
    <row r="50" spans="1:62" ht="14.85" customHeight="1">
      <c r="A50" s="1216" t="s">
        <v>595</v>
      </c>
      <c r="B50" s="42">
        <v>0</v>
      </c>
      <c r="C50" s="42">
        <v>0.14799999999999999</v>
      </c>
      <c r="D50" s="42">
        <v>0.3</v>
      </c>
      <c r="E50" s="42">
        <v>2.17</v>
      </c>
      <c r="F50" s="42">
        <v>1.46</v>
      </c>
      <c r="G50" s="42">
        <v>2.6779999999999999</v>
      </c>
      <c r="H50" s="42">
        <v>3.254</v>
      </c>
      <c r="I50" s="42">
        <v>3.7839999999999998</v>
      </c>
      <c r="J50" s="42">
        <v>6.79</v>
      </c>
      <c r="K50" s="42">
        <v>3.02</v>
      </c>
      <c r="L50" s="42">
        <v>0.5</v>
      </c>
      <c r="M50" s="42">
        <v>1.4</v>
      </c>
      <c r="N50" s="42">
        <v>6.6</v>
      </c>
      <c r="O50" s="42">
        <v>1.8</v>
      </c>
      <c r="P50" s="42">
        <v>9</v>
      </c>
      <c r="Q50" s="42">
        <v>33.5</v>
      </c>
      <c r="R50" s="42">
        <v>26.6</v>
      </c>
      <c r="S50" s="42">
        <v>56</v>
      </c>
      <c r="T50" s="42">
        <v>105.2</v>
      </c>
      <c r="U50" s="42">
        <v>81</v>
      </c>
      <c r="V50" s="42">
        <v>156.5</v>
      </c>
      <c r="W50" s="339">
        <v>297.8</v>
      </c>
      <c r="X50" s="339">
        <v>320.5</v>
      </c>
      <c r="Y50" s="339">
        <v>718.4</v>
      </c>
      <c r="Z50" s="339">
        <v>638.1</v>
      </c>
      <c r="AA50" s="339">
        <v>401.7</v>
      </c>
      <c r="AB50" s="339">
        <v>617.20000000000005</v>
      </c>
      <c r="AC50" s="339">
        <v>697.9</v>
      </c>
      <c r="AD50" s="339">
        <v>199.2</v>
      </c>
      <c r="AE50" s="339">
        <v>0</v>
      </c>
      <c r="AF50" s="339">
        <v>6</v>
      </c>
      <c r="AG50" s="339">
        <v>0</v>
      </c>
      <c r="AH50" s="339">
        <v>7585.4</v>
      </c>
      <c r="AI50" s="339">
        <v>2568.9</v>
      </c>
      <c r="AJ50" s="339">
        <v>1729.3</v>
      </c>
      <c r="AK50" s="339">
        <v>953.1</v>
      </c>
      <c r="AL50" s="339">
        <v>1766.5</v>
      </c>
      <c r="AM50" s="339">
        <v>8982.4</v>
      </c>
      <c r="AN50" s="339">
        <v>742.8</v>
      </c>
      <c r="AO50" s="339">
        <v>2394</v>
      </c>
      <c r="AP50" s="339">
        <v>6189.3</v>
      </c>
      <c r="AQ50" s="339">
        <v>4942.6000000000004</v>
      </c>
      <c r="AR50" s="339">
        <v>9150.9</v>
      </c>
      <c r="AS50" s="339">
        <v>4807.5</v>
      </c>
      <c r="AT50" s="339">
        <v>5313.1</v>
      </c>
      <c r="AU50" s="339">
        <v>16231.9</v>
      </c>
      <c r="AV50" s="339">
        <v>6834.65</v>
      </c>
      <c r="AW50" s="53">
        <v>70510.000218999994</v>
      </c>
      <c r="AX50" s="53">
        <v>163784.78592200001</v>
      </c>
      <c r="AY50" s="1040">
        <v>177397.43496007999</v>
      </c>
      <c r="AZ50" s="1040">
        <v>188527.83942064998</v>
      </c>
      <c r="BA50" s="1040">
        <v>256795.45426087</v>
      </c>
      <c r="BB50" s="1040">
        <v>244855.1</v>
      </c>
      <c r="BC50" s="1040">
        <v>179549.65049999999</v>
      </c>
      <c r="BD50" s="1040">
        <v>189500.72</v>
      </c>
      <c r="BE50" s="1040">
        <v>139246.79927982</v>
      </c>
      <c r="BF50" s="1040">
        <v>140125.96128034001</v>
      </c>
      <c r="BG50" s="53">
        <v>179510.3</v>
      </c>
      <c r="BH50" s="53">
        <v>90063.104000000007</v>
      </c>
      <c r="BI50" s="53">
        <v>146522.85031129999</v>
      </c>
      <c r="BJ50" s="53">
        <v>116421.86519076</v>
      </c>
    </row>
    <row r="51" spans="1:62" ht="14.85" customHeight="1">
      <c r="A51" s="1216" t="s">
        <v>596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  <c r="AH51" s="339">
        <v>544.20000000000005</v>
      </c>
      <c r="AI51" s="339">
        <v>3247.7</v>
      </c>
      <c r="AJ51" s="339">
        <v>3255.1</v>
      </c>
      <c r="AK51" s="339">
        <v>4626.5</v>
      </c>
      <c r="AL51" s="339">
        <v>2840.8</v>
      </c>
      <c r="AM51" s="339">
        <v>9127.2000000000007</v>
      </c>
      <c r="AN51" s="339">
        <v>12833.8</v>
      </c>
      <c r="AO51" s="339">
        <v>15257.8</v>
      </c>
      <c r="AP51" s="339">
        <v>34831.800000000003</v>
      </c>
      <c r="AQ51" s="339">
        <v>37779.300000000003</v>
      </c>
      <c r="AR51" s="339">
        <v>36094.9</v>
      </c>
      <c r="AS51" s="339">
        <v>46082.8</v>
      </c>
      <c r="AT51" s="339">
        <v>29751.1</v>
      </c>
      <c r="AU51" s="339">
        <v>54132</v>
      </c>
      <c r="AV51" s="339">
        <v>50440</v>
      </c>
      <c r="AW51" s="53">
        <v>78176.215639999995</v>
      </c>
      <c r="AX51" s="53">
        <v>385866.03972505999</v>
      </c>
      <c r="AY51" s="1040">
        <v>429447.91913593002</v>
      </c>
      <c r="AZ51" s="1040">
        <v>349222.56699471001</v>
      </c>
      <c r="BA51" s="1040">
        <v>664905.08719982998</v>
      </c>
      <c r="BB51" s="1040">
        <v>843943.46665069996</v>
      </c>
      <c r="BC51" s="1040">
        <v>763630.31973015005</v>
      </c>
      <c r="BD51" s="1040">
        <v>765869.90032505</v>
      </c>
      <c r="BE51" s="1040">
        <v>626678.09203344991</v>
      </c>
      <c r="BF51" s="1040">
        <v>763915.36216090003</v>
      </c>
      <c r="BG51" s="53">
        <v>560934.65618587995</v>
      </c>
      <c r="BH51" s="53">
        <v>486924.93304241996</v>
      </c>
      <c r="BI51" s="53">
        <v>540597.93902100006</v>
      </c>
      <c r="BJ51" s="53">
        <v>208869.33465567001</v>
      </c>
    </row>
    <row r="52" spans="1:62" ht="14.85" customHeight="1">
      <c r="A52" s="1216" t="s">
        <v>597</v>
      </c>
      <c r="B52" s="42">
        <v>6.4</v>
      </c>
      <c r="C52" s="42">
        <v>2.5459999999999998</v>
      </c>
      <c r="D52" s="42">
        <v>5.6879999999999997</v>
      </c>
      <c r="E52" s="42">
        <v>9.6999999999999993</v>
      </c>
      <c r="F52" s="42">
        <v>7.61</v>
      </c>
      <c r="G52" s="42">
        <v>9.82</v>
      </c>
      <c r="H52" s="42">
        <v>8.4019999999999992</v>
      </c>
      <c r="I52" s="42">
        <v>7.8659999999999997</v>
      </c>
      <c r="J52" s="42">
        <v>9.3580000000000005</v>
      </c>
      <c r="K52" s="42">
        <v>10.734</v>
      </c>
      <c r="L52" s="42">
        <v>16.2</v>
      </c>
      <c r="M52" s="42">
        <v>25.2</v>
      </c>
      <c r="N52" s="42">
        <v>23</v>
      </c>
      <c r="O52" s="42">
        <v>25.6</v>
      </c>
      <c r="P52" s="42">
        <v>48.4</v>
      </c>
      <c r="Q52" s="42">
        <v>78.5</v>
      </c>
      <c r="R52" s="42">
        <v>133.1</v>
      </c>
      <c r="S52" s="42">
        <v>219.8</v>
      </c>
      <c r="T52" s="42">
        <v>216.8</v>
      </c>
      <c r="U52" s="42">
        <v>269</v>
      </c>
      <c r="V52" s="42">
        <v>612.5</v>
      </c>
      <c r="W52" s="339">
        <v>614.4</v>
      </c>
      <c r="X52" s="339">
        <v>380.3</v>
      </c>
      <c r="Y52" s="339">
        <v>657.2</v>
      </c>
      <c r="Z52" s="339">
        <v>433.4</v>
      </c>
      <c r="AA52" s="339">
        <v>387.6</v>
      </c>
      <c r="AB52" s="339">
        <v>601.6</v>
      </c>
      <c r="AC52" s="339">
        <v>1673.3</v>
      </c>
      <c r="AD52" s="339">
        <v>2467</v>
      </c>
      <c r="AE52" s="339">
        <v>1001.5</v>
      </c>
      <c r="AF52" s="339">
        <v>2352.1999999999998</v>
      </c>
      <c r="AG52" s="339">
        <v>2741.3</v>
      </c>
      <c r="AH52" s="339">
        <v>4537.3</v>
      </c>
      <c r="AI52" s="339">
        <v>5511.1</v>
      </c>
      <c r="AJ52" s="339">
        <v>13203.4</v>
      </c>
      <c r="AK52" s="339">
        <v>20882.599999999999</v>
      </c>
      <c r="AL52" s="339">
        <v>16954.8</v>
      </c>
      <c r="AM52" s="339">
        <v>24428.2</v>
      </c>
      <c r="AN52" s="339">
        <v>24170.2</v>
      </c>
      <c r="AO52" s="339">
        <v>40337.800000000003</v>
      </c>
      <c r="AP52" s="339">
        <v>40681.9</v>
      </c>
      <c r="AQ52" s="339">
        <v>60042.400000000001</v>
      </c>
      <c r="AR52" s="339">
        <v>57019.6</v>
      </c>
      <c r="AS52" s="339">
        <v>47190.5</v>
      </c>
      <c r="AT52" s="339">
        <v>97245</v>
      </c>
      <c r="AU52" s="339">
        <v>77684.800000000003</v>
      </c>
      <c r="AV52" s="339">
        <v>136482.35</v>
      </c>
      <c r="AW52" s="53">
        <v>217468.96791715</v>
      </c>
      <c r="AX52" s="53">
        <v>476958.77283961</v>
      </c>
      <c r="AY52" s="1040">
        <v>265344.03667902999</v>
      </c>
      <c r="AZ52" s="1040">
        <v>386003.53312713001</v>
      </c>
      <c r="BA52" s="1040">
        <v>182272.59891818999</v>
      </c>
      <c r="BB52" s="1040">
        <v>160644.51220241</v>
      </c>
      <c r="BC52" s="1040">
        <v>139649.90917018999</v>
      </c>
      <c r="BD52" s="1040">
        <v>130497.67378008</v>
      </c>
      <c r="BE52" s="1040">
        <v>82377.005715360006</v>
      </c>
      <c r="BF52" s="1040">
        <v>117530.10584882001</v>
      </c>
      <c r="BG52" s="53">
        <v>142586.00613722001</v>
      </c>
      <c r="BH52" s="53">
        <v>172657.25255681001</v>
      </c>
      <c r="BI52" s="53">
        <v>190043.76264823001</v>
      </c>
      <c r="BJ52" s="53">
        <v>120995.36169824001</v>
      </c>
    </row>
    <row r="53" spans="1:62" ht="14.85" customHeight="1">
      <c r="A53" s="1216" t="s">
        <v>598</v>
      </c>
      <c r="B53" s="42">
        <v>3.778</v>
      </c>
      <c r="C53" s="42">
        <v>3.13</v>
      </c>
      <c r="D53" s="42">
        <v>1.998</v>
      </c>
      <c r="E53" s="42">
        <v>0.47199999999999998</v>
      </c>
      <c r="F53" s="42">
        <v>3.198</v>
      </c>
      <c r="G53" s="42">
        <v>1.786</v>
      </c>
      <c r="H53" s="42">
        <v>2.0920000000000001</v>
      </c>
      <c r="I53" s="42">
        <v>0.50800000000000001</v>
      </c>
      <c r="J53" s="42">
        <v>1.3819999999999999</v>
      </c>
      <c r="K53" s="42">
        <v>0</v>
      </c>
      <c r="L53" s="42">
        <v>0</v>
      </c>
      <c r="M53" s="42">
        <v>0</v>
      </c>
      <c r="N53" s="42">
        <v>0</v>
      </c>
      <c r="O53" s="42">
        <v>0</v>
      </c>
      <c r="P53" s="42">
        <v>1.2</v>
      </c>
      <c r="Q53" s="42">
        <v>3.2</v>
      </c>
      <c r="R53" s="42">
        <v>0</v>
      </c>
      <c r="S53" s="42">
        <v>0</v>
      </c>
      <c r="T53" s="42">
        <v>0</v>
      </c>
      <c r="U53" s="42">
        <v>0</v>
      </c>
      <c r="V53" s="42">
        <v>0</v>
      </c>
      <c r="W53" s="339">
        <v>1</v>
      </c>
      <c r="X53" s="339">
        <v>12</v>
      </c>
      <c r="Y53" s="339">
        <v>4</v>
      </c>
      <c r="Z53" s="339">
        <v>14</v>
      </c>
      <c r="AA53" s="339">
        <v>16.2</v>
      </c>
      <c r="AB53" s="339">
        <v>44.6</v>
      </c>
      <c r="AC53" s="339">
        <v>82.8</v>
      </c>
      <c r="AD53" s="339">
        <v>0</v>
      </c>
      <c r="AE53" s="339">
        <v>516.20000000000005</v>
      </c>
      <c r="AF53" s="339">
        <v>582.20000000000005</v>
      </c>
      <c r="AG53" s="339">
        <v>1432.6</v>
      </c>
      <c r="AH53" s="339">
        <v>1574.7</v>
      </c>
      <c r="AI53" s="339">
        <v>177.9</v>
      </c>
      <c r="AJ53" s="339">
        <v>352.3</v>
      </c>
      <c r="AK53" s="339">
        <v>308.39999999999998</v>
      </c>
      <c r="AL53" s="339">
        <v>762.9</v>
      </c>
      <c r="AM53" s="339">
        <v>465.9</v>
      </c>
      <c r="AN53" s="339">
        <v>455.4</v>
      </c>
      <c r="AO53" s="339">
        <v>284.39999999999998</v>
      </c>
      <c r="AP53" s="339">
        <v>212.2</v>
      </c>
      <c r="AQ53" s="339">
        <v>419.9</v>
      </c>
      <c r="AR53" s="339">
        <v>847.1</v>
      </c>
      <c r="AS53" s="339">
        <v>817.6</v>
      </c>
      <c r="AT53" s="339">
        <v>278.3</v>
      </c>
      <c r="AU53" s="339">
        <v>250.96</v>
      </c>
      <c r="AV53" s="339">
        <v>3.3</v>
      </c>
      <c r="AW53" s="53">
        <v>2.8451029999999999E-2</v>
      </c>
      <c r="AX53" s="53">
        <v>4.123988E-2</v>
      </c>
      <c r="AY53" s="1040">
        <v>4.2573690000000004E-2</v>
      </c>
      <c r="AZ53" s="1040">
        <v>5.3274429999999998E-2</v>
      </c>
      <c r="BA53" s="1040">
        <v>6.4281619999999998E-2</v>
      </c>
      <c r="BB53" s="1040">
        <v>5.2147150000000003E-2</v>
      </c>
      <c r="BC53" s="1040">
        <v>5.9854190000000002E-2</v>
      </c>
      <c r="BD53" s="1040">
        <v>6.4068130000000001E-2</v>
      </c>
      <c r="BE53" s="1040">
        <v>6.8422589999999991E-2</v>
      </c>
      <c r="BF53" s="1040">
        <v>7.3134350000000001E-2</v>
      </c>
      <c r="BG53" s="53">
        <v>8.51383E-2</v>
      </c>
      <c r="BH53" s="53">
        <v>6.9987889999999997E-2</v>
      </c>
      <c r="BI53" s="53">
        <v>7.4535690000000002E-2</v>
      </c>
      <c r="BJ53" s="53">
        <v>7.9321589999999997E-2</v>
      </c>
    </row>
    <row r="54" spans="1:62" ht="14.85" customHeight="1">
      <c r="A54" s="1216" t="s">
        <v>599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339"/>
      <c r="X54" s="339"/>
      <c r="Y54" s="339"/>
      <c r="Z54" s="339"/>
      <c r="AA54" s="339"/>
      <c r="AB54" s="339"/>
      <c r="AC54" s="339"/>
      <c r="AD54" s="339"/>
      <c r="AE54" s="339"/>
      <c r="AF54" s="339"/>
      <c r="AG54" s="339"/>
      <c r="AH54" s="339">
        <v>0</v>
      </c>
      <c r="AI54" s="339">
        <v>8552.5</v>
      </c>
      <c r="AJ54" s="339">
        <v>6041</v>
      </c>
      <c r="AK54" s="339">
        <v>4561.8</v>
      </c>
      <c r="AL54" s="339">
        <v>4437.8</v>
      </c>
      <c r="AM54" s="339">
        <v>8679.7999999999993</v>
      </c>
      <c r="AN54" s="339">
        <v>16478.900000000001</v>
      </c>
      <c r="AO54" s="339">
        <v>11377.4</v>
      </c>
      <c r="AP54" s="339">
        <v>41283.5</v>
      </c>
      <c r="AQ54" s="339">
        <v>36169.4</v>
      </c>
      <c r="AR54" s="339">
        <v>39145.199999999997</v>
      </c>
      <c r="AS54" s="339">
        <v>71234.8</v>
      </c>
      <c r="AT54" s="339">
        <v>114988.3</v>
      </c>
      <c r="AU54" s="339">
        <v>57953.8</v>
      </c>
      <c r="AV54" s="339">
        <v>14435.4</v>
      </c>
      <c r="AW54" s="53">
        <v>161686.35800000001</v>
      </c>
      <c r="AX54" s="53">
        <v>284527.56679916999</v>
      </c>
      <c r="AY54" s="1040">
        <v>149044.28357707002</v>
      </c>
      <c r="AZ54" s="1040">
        <v>268059.80178161</v>
      </c>
      <c r="BA54" s="1040">
        <v>117143.40884080001</v>
      </c>
      <c r="BB54" s="1040">
        <v>73069.656333859995</v>
      </c>
      <c r="BC54" s="1040">
        <v>56925.011209249999</v>
      </c>
      <c r="BD54" s="1040">
        <v>61098.83244333</v>
      </c>
      <c r="BE54" s="1040">
        <v>44786.536523019997</v>
      </c>
      <c r="BF54" s="1040">
        <v>75567.924570770003</v>
      </c>
      <c r="BG54" s="53">
        <v>99001.190609740006</v>
      </c>
      <c r="BH54" s="53">
        <v>174590.15651852</v>
      </c>
      <c r="BI54" s="53">
        <v>184143.47432310999</v>
      </c>
      <c r="BJ54" s="53">
        <v>97553.352762399998</v>
      </c>
    </row>
    <row r="55" spans="1:62" ht="14.85" customHeight="1">
      <c r="A55" s="210" t="s">
        <v>600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339"/>
      <c r="X55" s="339"/>
      <c r="Y55" s="339"/>
      <c r="Z55" s="339"/>
      <c r="AA55" s="339"/>
      <c r="AB55" s="339"/>
      <c r="AC55" s="339"/>
      <c r="AD55" s="339"/>
      <c r="AE55" s="339"/>
      <c r="AF55" s="339"/>
      <c r="AG55" s="339"/>
      <c r="AH55" s="339">
        <v>11.5</v>
      </c>
      <c r="AI55" s="339">
        <v>545.70000000000005</v>
      </c>
      <c r="AJ55" s="339">
        <v>0</v>
      </c>
      <c r="AK55" s="339">
        <v>0</v>
      </c>
      <c r="AL55" s="339">
        <v>0</v>
      </c>
      <c r="AM55" s="339">
        <v>0</v>
      </c>
      <c r="AN55" s="339">
        <v>0</v>
      </c>
      <c r="AO55" s="339">
        <v>0</v>
      </c>
      <c r="AP55" s="339">
        <v>0</v>
      </c>
      <c r="AQ55" s="339">
        <v>0</v>
      </c>
      <c r="AR55" s="339">
        <v>0</v>
      </c>
      <c r="AS55" s="339">
        <v>0</v>
      </c>
      <c r="AT55" s="339" t="s">
        <v>53</v>
      </c>
      <c r="AU55" s="339">
        <v>0</v>
      </c>
      <c r="AV55" s="339">
        <v>0</v>
      </c>
      <c r="AW55" s="53"/>
      <c r="AX55" s="53"/>
      <c r="AY55" s="1040"/>
      <c r="AZ55" s="1040"/>
      <c r="BA55" s="1040"/>
      <c r="BB55" s="1040"/>
      <c r="BC55" s="1040"/>
      <c r="BD55" s="1040"/>
      <c r="BE55" s="1040"/>
      <c r="BF55" s="1040"/>
      <c r="BG55" s="53"/>
      <c r="BH55" s="53"/>
      <c r="BI55" s="340"/>
      <c r="BJ55" s="53"/>
    </row>
    <row r="56" spans="1:62" ht="14.85" customHeight="1">
      <c r="A56" s="210" t="s">
        <v>601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339"/>
      <c r="X56" s="339"/>
      <c r="Y56" s="339"/>
      <c r="Z56" s="339"/>
      <c r="AA56" s="339"/>
      <c r="AB56" s="339"/>
      <c r="AC56" s="339"/>
      <c r="AD56" s="339"/>
      <c r="AE56" s="339"/>
      <c r="AF56" s="339"/>
      <c r="AG56" s="339"/>
      <c r="AH56" s="339">
        <v>451.5</v>
      </c>
      <c r="AI56" s="339">
        <v>78</v>
      </c>
      <c r="AJ56" s="339">
        <v>276.60000000000002</v>
      </c>
      <c r="AK56" s="339">
        <v>48</v>
      </c>
      <c r="AL56" s="339">
        <v>45.4</v>
      </c>
      <c r="AM56" s="339">
        <v>0</v>
      </c>
      <c r="AN56" s="339">
        <v>0</v>
      </c>
      <c r="AO56" s="339">
        <v>0</v>
      </c>
      <c r="AP56" s="339">
        <v>0</v>
      </c>
      <c r="AQ56" s="339">
        <v>0</v>
      </c>
      <c r="AR56" s="339">
        <v>0</v>
      </c>
      <c r="AS56" s="339">
        <v>0</v>
      </c>
      <c r="AT56" s="339">
        <v>0</v>
      </c>
      <c r="AU56" s="339">
        <v>0</v>
      </c>
      <c r="AV56" s="339">
        <v>0</v>
      </c>
      <c r="AW56" s="53">
        <v>2497.8909319999998</v>
      </c>
      <c r="AX56" s="53">
        <v>0</v>
      </c>
      <c r="AY56" s="1040">
        <v>0</v>
      </c>
      <c r="AZ56" s="1040">
        <v>0</v>
      </c>
      <c r="BA56" s="1040">
        <v>0</v>
      </c>
      <c r="BB56" s="1040">
        <v>50500</v>
      </c>
      <c r="BC56" s="1040">
        <v>35000</v>
      </c>
      <c r="BD56" s="1040">
        <v>60000</v>
      </c>
      <c r="BE56" s="1040">
        <v>0</v>
      </c>
      <c r="BF56" s="1040">
        <v>0</v>
      </c>
      <c r="BG56" s="53">
        <v>0</v>
      </c>
      <c r="BH56" s="53">
        <v>0</v>
      </c>
      <c r="BI56" s="340">
        <v>0</v>
      </c>
      <c r="BJ56" s="53">
        <v>0</v>
      </c>
    </row>
    <row r="57" spans="1:62" ht="14.85" customHeight="1">
      <c r="A57" s="210" t="s">
        <v>602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339"/>
      <c r="X57" s="339"/>
      <c r="Y57" s="339"/>
      <c r="Z57" s="339"/>
      <c r="AA57" s="339"/>
      <c r="AB57" s="339"/>
      <c r="AC57" s="339"/>
      <c r="AD57" s="339"/>
      <c r="AE57" s="339"/>
      <c r="AF57" s="339"/>
      <c r="AG57" s="339"/>
      <c r="AH57" s="339">
        <v>0</v>
      </c>
      <c r="AI57" s="339">
        <v>0</v>
      </c>
      <c r="AJ57" s="339">
        <v>4671.8</v>
      </c>
      <c r="AK57" s="339">
        <v>3392.4</v>
      </c>
      <c r="AL57" s="339">
        <v>10046.6</v>
      </c>
      <c r="AM57" s="339">
        <v>11315.7</v>
      </c>
      <c r="AN57" s="339">
        <v>41176.800000000003</v>
      </c>
      <c r="AO57" s="339">
        <v>41279.199999999997</v>
      </c>
      <c r="AP57" s="339">
        <v>85130.9</v>
      </c>
      <c r="AQ57" s="339">
        <v>97677.6</v>
      </c>
      <c r="AR57" s="339">
        <v>68021.399999999994</v>
      </c>
      <c r="AS57" s="339"/>
      <c r="AT57" s="339"/>
      <c r="AU57" s="339"/>
      <c r="AV57" s="339">
        <v>77731.3</v>
      </c>
      <c r="AW57" s="53">
        <v>289453.15399999998</v>
      </c>
      <c r="AX57" s="53">
        <v>673971</v>
      </c>
      <c r="AY57" s="1040">
        <v>656754.20091300004</v>
      </c>
      <c r="AZ57" s="1040">
        <v>348010</v>
      </c>
      <c r="BA57" s="1040">
        <v>230408.6882536</v>
      </c>
      <c r="BB57" s="1040">
        <v>242875.67025359999</v>
      </c>
      <c r="BC57" s="1040">
        <v>270857.02125360002</v>
      </c>
      <c r="BD57" s="1040">
        <v>270564.2622536</v>
      </c>
      <c r="BE57" s="1040">
        <v>189815.78029732002</v>
      </c>
      <c r="BF57" s="1040">
        <v>256856.96588623998</v>
      </c>
      <c r="BG57" s="53">
        <v>138023.21141876001</v>
      </c>
      <c r="BH57" s="53">
        <v>180220.53978329001</v>
      </c>
      <c r="BI57" s="53">
        <v>163469.50134329</v>
      </c>
      <c r="BJ57" s="53">
        <v>246227.78034329001</v>
      </c>
    </row>
    <row r="58" spans="1:62" ht="14.85" customHeight="1">
      <c r="A58" s="210" t="s">
        <v>603</v>
      </c>
      <c r="B58" s="1215">
        <v>48.39</v>
      </c>
      <c r="C58" s="1215">
        <v>68.572000000000003</v>
      </c>
      <c r="D58" s="1215">
        <v>47.764000000000003</v>
      </c>
      <c r="E58" s="1215">
        <v>55.317999999999998</v>
      </c>
      <c r="F58" s="1215">
        <v>66.933999999999997</v>
      </c>
      <c r="G58" s="1215">
        <v>71.688000000000002</v>
      </c>
      <c r="H58" s="1215">
        <v>79.744</v>
      </c>
      <c r="I58" s="1215">
        <v>81.542000000000002</v>
      </c>
      <c r="J58" s="1215">
        <v>94.081999999999994</v>
      </c>
      <c r="K58" s="1215">
        <v>129.61799999999999</v>
      </c>
      <c r="L58" s="1215">
        <v>199.4</v>
      </c>
      <c r="M58" s="1215">
        <v>372.6</v>
      </c>
      <c r="N58" s="1215">
        <v>335.8</v>
      </c>
      <c r="O58" s="1215">
        <v>468.2</v>
      </c>
      <c r="P58" s="1215">
        <v>653.5</v>
      </c>
      <c r="Q58" s="1215">
        <v>926.2</v>
      </c>
      <c r="R58" s="1215">
        <v>1471.1</v>
      </c>
      <c r="S58" s="1215">
        <v>2143.3000000000002</v>
      </c>
      <c r="T58" s="1215">
        <v>2287.4</v>
      </c>
      <c r="U58" s="1215">
        <v>2689.8</v>
      </c>
      <c r="V58" s="1215">
        <v>4454.1000000000004</v>
      </c>
      <c r="W58" s="336">
        <v>6277.3</v>
      </c>
      <c r="X58" s="336">
        <v>6353.2</v>
      </c>
      <c r="Y58" s="336">
        <v>7607.5</v>
      </c>
      <c r="Z58" s="336">
        <v>7456.7</v>
      </c>
      <c r="AA58" s="336">
        <v>7349.3</v>
      </c>
      <c r="AB58" s="336">
        <v>14547.6</v>
      </c>
      <c r="AC58" s="336">
        <v>16724.599999999999</v>
      </c>
      <c r="AD58" s="336">
        <v>20991.599999999999</v>
      </c>
      <c r="AE58" s="336">
        <v>27533</v>
      </c>
      <c r="AF58" s="336">
        <v>33138.1</v>
      </c>
      <c r="AG58" s="336">
        <v>51450</v>
      </c>
      <c r="AH58" s="336">
        <v>40850.000000000007</v>
      </c>
      <c r="AI58" s="336">
        <v>49554.899999999994</v>
      </c>
      <c r="AJ58" s="336">
        <v>47867.3</v>
      </c>
      <c r="AK58" s="336">
        <v>46519.899999999994</v>
      </c>
      <c r="AL58" s="336">
        <v>54348.599999999991</v>
      </c>
      <c r="AM58" s="336">
        <v>79424.5</v>
      </c>
      <c r="AN58" s="336">
        <v>83928</v>
      </c>
      <c r="AO58" s="336">
        <v>88981.7</v>
      </c>
      <c r="AP58" s="336">
        <v>129251.3</v>
      </c>
      <c r="AQ58" s="336">
        <v>179355</v>
      </c>
      <c r="AR58" s="336">
        <v>228563.9</v>
      </c>
      <c r="AS58" s="336">
        <v>172137</v>
      </c>
      <c r="AT58" s="336">
        <v>179859.6</v>
      </c>
      <c r="AU58" s="336">
        <v>358585</v>
      </c>
      <c r="AV58" s="336">
        <v>826332.2</v>
      </c>
      <c r="AW58" s="347">
        <v>998323.26780000003</v>
      </c>
      <c r="AX58" s="348">
        <v>1165978.70086953</v>
      </c>
      <c r="AY58" s="1047">
        <v>1352000.42125621</v>
      </c>
      <c r="AZ58" s="1047">
        <v>1342090.1495093198</v>
      </c>
      <c r="BA58" s="1047">
        <v>1627762.29100023</v>
      </c>
      <c r="BB58" s="1047">
        <v>1401588.2425088699</v>
      </c>
      <c r="BC58" s="1047">
        <v>1366719.13580471</v>
      </c>
      <c r="BD58" s="1047">
        <v>1454057.1297506099</v>
      </c>
      <c r="BE58" s="1047">
        <v>1390015.0876595201</v>
      </c>
      <c r="BF58" s="1047">
        <v>1200936.6322479099</v>
      </c>
      <c r="BG58" s="347">
        <v>1349905.6335983998</v>
      </c>
      <c r="BH58" s="347">
        <v>1543325.7434891199</v>
      </c>
      <c r="BI58" s="347">
        <v>1549047.1268465498</v>
      </c>
      <c r="BJ58" s="348">
        <v>1136454.3800197002</v>
      </c>
    </row>
    <row r="59" spans="1:62" ht="14.85" customHeight="1">
      <c r="A59" s="1216" t="s">
        <v>604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339"/>
      <c r="X59" s="339"/>
      <c r="Y59" s="339"/>
      <c r="Z59" s="339"/>
      <c r="AA59" s="339"/>
      <c r="AB59" s="339"/>
      <c r="AC59" s="339"/>
      <c r="AD59" s="339"/>
      <c r="AE59" s="339"/>
      <c r="AF59" s="339"/>
      <c r="AG59" s="339"/>
      <c r="AH59" s="339">
        <v>8123</v>
      </c>
      <c r="AI59" s="339">
        <v>6108.9</v>
      </c>
      <c r="AJ59" s="339">
        <v>4448</v>
      </c>
      <c r="AK59" s="339">
        <v>8492.1</v>
      </c>
      <c r="AL59" s="339">
        <v>8859.2999999999993</v>
      </c>
      <c r="AM59" s="339">
        <v>9817.7000000000007</v>
      </c>
      <c r="AN59" s="339">
        <v>13922.4</v>
      </c>
      <c r="AO59" s="339">
        <v>20770.099999999999</v>
      </c>
      <c r="AP59" s="339">
        <v>26043.8</v>
      </c>
      <c r="AQ59" s="339">
        <v>31136.799999999999</v>
      </c>
      <c r="AR59" s="339">
        <v>37318.300000000003</v>
      </c>
      <c r="AS59" s="339">
        <v>51236.4</v>
      </c>
      <c r="AT59" s="339">
        <v>57354.1</v>
      </c>
      <c r="AU59" s="339">
        <v>69523</v>
      </c>
      <c r="AV59" s="339">
        <v>147258.79999999999</v>
      </c>
      <c r="AW59" s="53">
        <v>325735.19099999999</v>
      </c>
      <c r="AX59" s="53">
        <v>562611.72231762996</v>
      </c>
      <c r="AY59" s="1040">
        <v>559790.40835867997</v>
      </c>
      <c r="AZ59" s="1040">
        <v>509615.17348061997</v>
      </c>
      <c r="BA59" s="1040">
        <v>834887.45265433996</v>
      </c>
      <c r="BB59" s="1040">
        <v>545715.91846140998</v>
      </c>
      <c r="BC59" s="1040">
        <v>661406.06913607998</v>
      </c>
      <c r="BD59" s="1040">
        <v>788572.24456276</v>
      </c>
      <c r="BE59" s="1040">
        <v>769629.99403773993</v>
      </c>
      <c r="BF59" s="1040">
        <v>700650.81302047998</v>
      </c>
      <c r="BG59" s="53">
        <v>696969.54016182991</v>
      </c>
      <c r="BH59" s="53">
        <v>888277.98879636999</v>
      </c>
      <c r="BI59" s="340">
        <v>803004.11730248004</v>
      </c>
      <c r="BJ59" s="340">
        <v>620899.82409259013</v>
      </c>
    </row>
    <row r="60" spans="1:62" ht="14.85" customHeight="1">
      <c r="A60" s="1216" t="s">
        <v>605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339"/>
      <c r="X60" s="339"/>
      <c r="Y60" s="339"/>
      <c r="Z60" s="339"/>
      <c r="AA60" s="339"/>
      <c r="AB60" s="339"/>
      <c r="AC60" s="339"/>
      <c r="AD60" s="339"/>
      <c r="AE60" s="339"/>
      <c r="AF60" s="339"/>
      <c r="AG60" s="339"/>
      <c r="AH60" s="339">
        <v>1816.2</v>
      </c>
      <c r="AI60" s="339">
        <v>3690.7</v>
      </c>
      <c r="AJ60" s="339">
        <v>2630</v>
      </c>
      <c r="AK60" s="339">
        <v>4729.5</v>
      </c>
      <c r="AL60" s="339">
        <v>5057.6000000000004</v>
      </c>
      <c r="AM60" s="339">
        <v>5463.8</v>
      </c>
      <c r="AN60" s="339">
        <v>8119.2</v>
      </c>
      <c r="AO60" s="339">
        <v>10793.3</v>
      </c>
      <c r="AP60" s="339">
        <v>18860.7</v>
      </c>
      <c r="AQ60" s="339">
        <v>23594.400000000001</v>
      </c>
      <c r="AR60" s="339">
        <v>29247.9</v>
      </c>
      <c r="AS60" s="339">
        <v>57153.599999999999</v>
      </c>
      <c r="AT60" s="339">
        <v>61212.3</v>
      </c>
      <c r="AU60" s="339">
        <v>52591.199999999997</v>
      </c>
      <c r="AV60" s="339">
        <v>102152.8</v>
      </c>
      <c r="AW60" s="53">
        <v>202639.149</v>
      </c>
      <c r="AX60" s="53">
        <v>302289.08859699999</v>
      </c>
      <c r="AY60" s="1040">
        <v>325610.82913057</v>
      </c>
      <c r="AZ60" s="1040">
        <v>350433.36423837999</v>
      </c>
      <c r="BA60" s="1040">
        <v>367769.88404489995</v>
      </c>
      <c r="BB60" s="1040">
        <v>283567.22364971996</v>
      </c>
      <c r="BC60" s="1040">
        <v>320214.43367140001</v>
      </c>
      <c r="BD60" s="1040">
        <v>323731.98809382995</v>
      </c>
      <c r="BE60" s="1040">
        <v>289550.74503242999</v>
      </c>
      <c r="BF60" s="1040">
        <v>238644.43102173999</v>
      </c>
      <c r="BG60" s="53">
        <v>262497.23538606998</v>
      </c>
      <c r="BH60" s="53">
        <v>279366.79999763001</v>
      </c>
      <c r="BI60" s="340">
        <v>270244.09752767999</v>
      </c>
      <c r="BJ60" s="340">
        <v>215740.71265936</v>
      </c>
    </row>
    <row r="61" spans="1:62" ht="14.85" customHeight="1">
      <c r="A61" s="1216" t="s">
        <v>606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339"/>
      <c r="X61" s="339"/>
      <c r="Y61" s="339"/>
      <c r="Z61" s="339"/>
      <c r="AA61" s="339"/>
      <c r="AB61" s="339"/>
      <c r="AC61" s="339"/>
      <c r="AD61" s="339"/>
      <c r="AE61" s="339"/>
      <c r="AF61" s="339"/>
      <c r="AG61" s="339"/>
      <c r="AH61" s="339">
        <v>720</v>
      </c>
      <c r="AI61" s="339">
        <v>0</v>
      </c>
      <c r="AJ61" s="339">
        <v>0</v>
      </c>
      <c r="AK61" s="339">
        <v>0</v>
      </c>
      <c r="AL61" s="339">
        <v>0</v>
      </c>
      <c r="AM61" s="339">
        <v>0</v>
      </c>
      <c r="AN61" s="339">
        <v>0</v>
      </c>
      <c r="AO61" s="339">
        <v>0</v>
      </c>
      <c r="AP61" s="339">
        <v>0</v>
      </c>
      <c r="AQ61" s="339">
        <v>0</v>
      </c>
      <c r="AR61" s="339">
        <v>0</v>
      </c>
      <c r="AS61" s="339">
        <v>0</v>
      </c>
      <c r="AT61" s="339">
        <v>0</v>
      </c>
      <c r="AU61" s="339">
        <v>0</v>
      </c>
      <c r="AV61" s="339">
        <v>0</v>
      </c>
      <c r="AW61" s="53">
        <v>0</v>
      </c>
      <c r="AX61" s="53">
        <v>0</v>
      </c>
      <c r="AY61" s="1040">
        <v>0</v>
      </c>
      <c r="AZ61" s="1040">
        <v>0</v>
      </c>
      <c r="BA61" s="1040">
        <v>0</v>
      </c>
      <c r="BB61" s="1040">
        <v>0</v>
      </c>
      <c r="BC61" s="1040">
        <v>0</v>
      </c>
      <c r="BD61" s="1040">
        <v>0</v>
      </c>
      <c r="BE61" s="1040">
        <v>0</v>
      </c>
      <c r="BF61" s="1040">
        <v>0</v>
      </c>
      <c r="BG61" s="53">
        <v>0</v>
      </c>
      <c r="BH61" s="53">
        <v>0</v>
      </c>
      <c r="BI61" s="340">
        <v>0</v>
      </c>
      <c r="BJ61" s="340">
        <v>0</v>
      </c>
    </row>
    <row r="62" spans="1:62" ht="14.85" customHeight="1">
      <c r="A62" s="1216" t="s">
        <v>607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339"/>
      <c r="X62" s="339"/>
      <c r="Y62" s="339"/>
      <c r="Z62" s="339"/>
      <c r="AA62" s="339"/>
      <c r="AB62" s="339"/>
      <c r="AC62" s="339"/>
      <c r="AD62" s="339"/>
      <c r="AE62" s="339"/>
      <c r="AF62" s="339"/>
      <c r="AG62" s="339"/>
      <c r="AH62" s="339">
        <v>19276.900000000001</v>
      </c>
      <c r="AI62" s="339">
        <v>3108.1</v>
      </c>
      <c r="AJ62" s="339">
        <v>10696</v>
      </c>
      <c r="AK62" s="339">
        <v>4821.7</v>
      </c>
      <c r="AL62" s="339">
        <v>2684.7</v>
      </c>
      <c r="AM62" s="339">
        <v>4748.2</v>
      </c>
      <c r="AN62" s="339">
        <v>4802.2</v>
      </c>
      <c r="AO62" s="339">
        <v>6428.8</v>
      </c>
      <c r="AP62" s="339">
        <v>40235</v>
      </c>
      <c r="AQ62" s="339">
        <v>24125.599999999999</v>
      </c>
      <c r="AR62" s="339">
        <v>27866.799999999999</v>
      </c>
      <c r="AS62" s="339">
        <v>19784.599999999999</v>
      </c>
      <c r="AT62" s="339">
        <v>19877.2</v>
      </c>
      <c r="AU62" s="339">
        <v>38945.699999999997</v>
      </c>
      <c r="AV62" s="339">
        <v>63975.4</v>
      </c>
      <c r="AW62" s="53">
        <v>40818.819000000003</v>
      </c>
      <c r="AX62" s="53">
        <v>70458.625656639997</v>
      </c>
      <c r="AY62" s="1040">
        <v>58425.322737120005</v>
      </c>
      <c r="AZ62" s="1040">
        <v>52262.215039279996</v>
      </c>
      <c r="BA62" s="1040">
        <v>103303.13726425999</v>
      </c>
      <c r="BB62" s="1040">
        <v>62791.177162660002</v>
      </c>
      <c r="BC62" s="1040">
        <v>44242.134879800004</v>
      </c>
      <c r="BD62" s="1040">
        <v>49046.934744869999</v>
      </c>
      <c r="BE62" s="1040">
        <v>73101.252534059997</v>
      </c>
      <c r="BF62" s="1040">
        <v>30115.914153109999</v>
      </c>
      <c r="BG62" s="53">
        <v>127451.88677349999</v>
      </c>
      <c r="BH62" s="53">
        <v>215778.98576123</v>
      </c>
      <c r="BI62" s="340">
        <v>48324.976096209997</v>
      </c>
      <c r="BJ62" s="340">
        <v>46746.722506639999</v>
      </c>
    </row>
    <row r="63" spans="1:62" ht="14.85" customHeight="1">
      <c r="A63" s="1216" t="s">
        <v>608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339"/>
      <c r="X63" s="339"/>
      <c r="Y63" s="339"/>
      <c r="Z63" s="339"/>
      <c r="AA63" s="339"/>
      <c r="AB63" s="339"/>
      <c r="AC63" s="339"/>
      <c r="AD63" s="339"/>
      <c r="AE63" s="339"/>
      <c r="AF63" s="339"/>
      <c r="AG63" s="339"/>
      <c r="AH63" s="339">
        <v>903.2</v>
      </c>
      <c r="AI63" s="339">
        <v>0</v>
      </c>
      <c r="AJ63" s="339">
        <v>0</v>
      </c>
      <c r="AK63" s="339">
        <v>0</v>
      </c>
      <c r="AL63" s="339">
        <v>0</v>
      </c>
      <c r="AM63" s="339">
        <v>620.70000000000005</v>
      </c>
      <c r="AN63" s="339">
        <v>586.29999999999995</v>
      </c>
      <c r="AO63" s="339">
        <v>46.1</v>
      </c>
      <c r="AP63" s="339">
        <v>6365</v>
      </c>
      <c r="AQ63" s="339">
        <v>42317.9</v>
      </c>
      <c r="AR63" s="339">
        <v>0</v>
      </c>
      <c r="AS63" s="339">
        <v>40123.5</v>
      </c>
      <c r="AT63" s="339">
        <v>39629.4</v>
      </c>
      <c r="AU63" s="339">
        <v>184956.1</v>
      </c>
      <c r="AV63" s="339">
        <v>49898</v>
      </c>
      <c r="AW63" s="53">
        <v>113595.13800000001</v>
      </c>
      <c r="AX63" s="53">
        <v>68858.226654829996</v>
      </c>
      <c r="AY63" s="1040">
        <v>75744.681470710013</v>
      </c>
      <c r="AZ63" s="1040">
        <v>52901.213303470002</v>
      </c>
      <c r="BA63" s="1040">
        <v>48534.078009069999</v>
      </c>
      <c r="BB63" s="1040">
        <v>42100.499097089996</v>
      </c>
      <c r="BC63" s="1040">
        <v>42523.355974410006</v>
      </c>
      <c r="BD63" s="1040">
        <v>53033.390699949996</v>
      </c>
      <c r="BE63" s="1040">
        <v>39701.503668750003</v>
      </c>
      <c r="BF63" s="1040">
        <v>23234.8496423</v>
      </c>
      <c r="BG63" s="53">
        <v>30201.066093380003</v>
      </c>
      <c r="BH63" s="53">
        <v>-75845.796986639994</v>
      </c>
      <c r="BI63" s="340">
        <v>29236.132564979998</v>
      </c>
      <c r="BJ63" s="340">
        <v>29572.974103509998</v>
      </c>
    </row>
    <row r="64" spans="1:62" ht="14.85" customHeight="1">
      <c r="A64" s="1216" t="s">
        <v>609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339"/>
      <c r="X64" s="339"/>
      <c r="Y64" s="339"/>
      <c r="Z64" s="339"/>
      <c r="AA64" s="339"/>
      <c r="AB64" s="339"/>
      <c r="AC64" s="339"/>
      <c r="AD64" s="339"/>
      <c r="AE64" s="339"/>
      <c r="AF64" s="339"/>
      <c r="AG64" s="339"/>
      <c r="AH64" s="339">
        <v>2213.6</v>
      </c>
      <c r="AI64" s="339">
        <v>0</v>
      </c>
      <c r="AJ64" s="339">
        <v>0</v>
      </c>
      <c r="AK64" s="339">
        <v>0</v>
      </c>
      <c r="AL64" s="339">
        <v>184.8</v>
      </c>
      <c r="AM64" s="339">
        <v>1663.5</v>
      </c>
      <c r="AN64" s="339">
        <v>2213.3000000000002</v>
      </c>
      <c r="AO64" s="339">
        <v>0</v>
      </c>
      <c r="AP64" s="339">
        <v>0</v>
      </c>
      <c r="AQ64" s="339">
        <v>0</v>
      </c>
      <c r="AR64" s="339">
        <v>0</v>
      </c>
      <c r="AS64" s="339">
        <v>0</v>
      </c>
      <c r="AT64" s="339">
        <v>0</v>
      </c>
      <c r="AU64" s="339">
        <v>0</v>
      </c>
      <c r="AV64" s="339">
        <v>11209.4</v>
      </c>
      <c r="AW64" s="53">
        <v>34150.769</v>
      </c>
      <c r="AX64" s="53">
        <v>16533.894</v>
      </c>
      <c r="AY64" s="1040">
        <v>17085.025521</v>
      </c>
      <c r="AZ64" s="1040">
        <v>17085.025521</v>
      </c>
      <c r="BA64" s="1040">
        <v>17085.025521</v>
      </c>
      <c r="BB64" s="1040">
        <v>17085.025521</v>
      </c>
      <c r="BC64" s="1040">
        <v>17085.025521</v>
      </c>
      <c r="BD64" s="1040">
        <v>17085.025521</v>
      </c>
      <c r="BE64" s="1040">
        <v>17085.025521</v>
      </c>
      <c r="BF64" s="1040">
        <v>17085.025521</v>
      </c>
      <c r="BG64" s="53">
        <v>21844.516312</v>
      </c>
      <c r="BH64" s="53">
        <v>21844.516312</v>
      </c>
      <c r="BI64" s="53">
        <v>21844.516312</v>
      </c>
      <c r="BJ64" s="53">
        <v>133587.99662152</v>
      </c>
    </row>
    <row r="65" spans="1:62" ht="14.85" customHeight="1">
      <c r="A65" s="1216" t="s">
        <v>610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339"/>
      <c r="X65" s="339"/>
      <c r="Y65" s="339"/>
      <c r="Z65" s="339"/>
      <c r="AA65" s="339"/>
      <c r="AB65" s="339"/>
      <c r="AC65" s="339"/>
      <c r="AD65" s="339"/>
      <c r="AE65" s="339"/>
      <c r="AF65" s="339"/>
      <c r="AG65" s="339"/>
      <c r="AH65" s="339">
        <v>2789</v>
      </c>
      <c r="AI65" s="339">
        <v>0</v>
      </c>
      <c r="AJ65" s="339">
        <v>0</v>
      </c>
      <c r="AK65" s="339">
        <v>0</v>
      </c>
      <c r="AL65" s="339">
        <v>0</v>
      </c>
      <c r="AM65" s="339">
        <v>0</v>
      </c>
      <c r="AN65" s="339">
        <v>0</v>
      </c>
      <c r="AO65" s="339">
        <v>0</v>
      </c>
      <c r="AP65" s="339">
        <v>0</v>
      </c>
      <c r="AQ65" s="339">
        <v>0</v>
      </c>
      <c r="AR65" s="339">
        <v>0</v>
      </c>
      <c r="AS65" s="339">
        <v>0</v>
      </c>
      <c r="AT65" s="339">
        <v>0</v>
      </c>
      <c r="AU65" s="339">
        <v>0</v>
      </c>
      <c r="AV65" s="339">
        <v>22748.9</v>
      </c>
      <c r="AW65" s="53">
        <v>20978.487000000001</v>
      </c>
      <c r="AX65" s="53">
        <v>14061.2149821</v>
      </c>
      <c r="AY65" s="1040">
        <v>11399.64421033</v>
      </c>
      <c r="AZ65" s="1040">
        <v>9858.3926582900003</v>
      </c>
      <c r="BA65" s="1040">
        <v>8462.4276389200004</v>
      </c>
      <c r="BB65" s="1040">
        <v>188439.16666292999</v>
      </c>
      <c r="BC65" s="1040">
        <v>5130.7124167000002</v>
      </c>
      <c r="BD65" s="1040">
        <v>3361.8796388699998</v>
      </c>
      <c r="BE65" s="1040">
        <v>1601.4464166400001</v>
      </c>
      <c r="BF65" s="1040">
        <v>0</v>
      </c>
      <c r="BG65" s="53">
        <v>-2</v>
      </c>
      <c r="BH65" s="53">
        <v>0</v>
      </c>
      <c r="BI65" s="340">
        <v>0</v>
      </c>
      <c r="BJ65" s="340">
        <v>4121.7372274199997</v>
      </c>
    </row>
    <row r="66" spans="1:62" ht="14.85" customHeight="1">
      <c r="A66" s="1216" t="s">
        <v>611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339"/>
      <c r="X66" s="339"/>
      <c r="Y66" s="339"/>
      <c r="Z66" s="339"/>
      <c r="AA66" s="339"/>
      <c r="AB66" s="339"/>
      <c r="AC66" s="339"/>
      <c r="AD66" s="339"/>
      <c r="AE66" s="339"/>
      <c r="AF66" s="339"/>
      <c r="AG66" s="339"/>
      <c r="AH66" s="339">
        <v>145.30000000000001</v>
      </c>
      <c r="AI66" s="339">
        <v>0</v>
      </c>
      <c r="AJ66" s="339">
        <v>0</v>
      </c>
      <c r="AK66" s="339">
        <v>0</v>
      </c>
      <c r="AL66" s="339">
        <v>0</v>
      </c>
      <c r="AM66" s="339">
        <v>0</v>
      </c>
      <c r="AN66" s="339">
        <v>0</v>
      </c>
      <c r="AO66" s="339">
        <v>0</v>
      </c>
      <c r="AP66" s="339">
        <v>0</v>
      </c>
      <c r="AQ66" s="339">
        <v>0</v>
      </c>
      <c r="AR66" s="339">
        <v>0</v>
      </c>
      <c r="AS66" s="339">
        <v>0</v>
      </c>
      <c r="AT66" s="339">
        <v>0</v>
      </c>
      <c r="AU66" s="339">
        <v>0</v>
      </c>
      <c r="AV66" s="339">
        <v>59055.6</v>
      </c>
      <c r="AW66" s="53">
        <v>0</v>
      </c>
      <c r="AX66" s="53">
        <v>0</v>
      </c>
      <c r="AY66" s="1040">
        <v>0</v>
      </c>
      <c r="AZ66" s="1040">
        <v>0</v>
      </c>
      <c r="BA66" s="1040">
        <v>0</v>
      </c>
      <c r="BB66" s="1040">
        <v>0</v>
      </c>
      <c r="BC66" s="1040">
        <v>0</v>
      </c>
      <c r="BD66" s="1040">
        <v>0</v>
      </c>
      <c r="BE66" s="1040">
        <v>0</v>
      </c>
      <c r="BF66" s="1040">
        <v>0</v>
      </c>
      <c r="BG66" s="53">
        <v>0</v>
      </c>
      <c r="BH66" s="53">
        <v>0</v>
      </c>
      <c r="BI66" s="340">
        <v>0</v>
      </c>
      <c r="BJ66" s="340">
        <v>0</v>
      </c>
    </row>
    <row r="67" spans="1:62" ht="14.85" customHeight="1">
      <c r="A67" s="1216" t="s">
        <v>612</v>
      </c>
      <c r="B67" s="42">
        <v>48.39</v>
      </c>
      <c r="C67" s="42">
        <v>68.572000000000003</v>
      </c>
      <c r="D67" s="42">
        <v>47.764000000000003</v>
      </c>
      <c r="E67" s="42">
        <v>55.317999999999998</v>
      </c>
      <c r="F67" s="42">
        <v>66.933999999999997</v>
      </c>
      <c r="G67" s="42">
        <v>71.688000000000002</v>
      </c>
      <c r="H67" s="42">
        <v>79.744</v>
      </c>
      <c r="I67" s="42">
        <v>81.542000000000002</v>
      </c>
      <c r="J67" s="42">
        <v>94.081999999999994</v>
      </c>
      <c r="K67" s="42">
        <v>129.61799999999999</v>
      </c>
      <c r="L67" s="42">
        <v>199.4</v>
      </c>
      <c r="M67" s="42">
        <v>372.6</v>
      </c>
      <c r="N67" s="42">
        <v>335.8</v>
      </c>
      <c r="O67" s="42">
        <v>468.2</v>
      </c>
      <c r="P67" s="42">
        <v>653.5</v>
      </c>
      <c r="Q67" s="42">
        <v>926.2</v>
      </c>
      <c r="R67" s="42">
        <v>1471.1</v>
      </c>
      <c r="S67" s="42">
        <v>2143.3000000000002</v>
      </c>
      <c r="T67" s="42">
        <v>2287.4</v>
      </c>
      <c r="U67" s="42">
        <v>2689.8</v>
      </c>
      <c r="V67" s="42">
        <v>4454.1000000000004</v>
      </c>
      <c r="W67" s="339">
        <v>6277.3</v>
      </c>
      <c r="X67" s="339">
        <v>6353.2</v>
      </c>
      <c r="Y67" s="339">
        <v>7607.5</v>
      </c>
      <c r="Z67" s="339">
        <v>7456.7</v>
      </c>
      <c r="AA67" s="339">
        <v>7349.3</v>
      </c>
      <c r="AB67" s="339">
        <v>14547.6</v>
      </c>
      <c r="AC67" s="339">
        <v>16724.599999999999</v>
      </c>
      <c r="AD67" s="339">
        <v>20991.599999999999</v>
      </c>
      <c r="AE67" s="339">
        <v>27533</v>
      </c>
      <c r="AF67" s="339">
        <v>33138.1</v>
      </c>
      <c r="AG67" s="339">
        <v>51450</v>
      </c>
      <c r="AH67" s="339">
        <v>4862.8</v>
      </c>
      <c r="AI67" s="339">
        <v>36647.199999999997</v>
      </c>
      <c r="AJ67" s="339">
        <v>30093.3</v>
      </c>
      <c r="AK67" s="339">
        <v>28476.6</v>
      </c>
      <c r="AL67" s="339">
        <v>37562.199999999997</v>
      </c>
      <c r="AM67" s="339">
        <v>57110.6</v>
      </c>
      <c r="AN67" s="339">
        <v>54284.6</v>
      </c>
      <c r="AO67" s="339">
        <v>50943.4</v>
      </c>
      <c r="AP67" s="339">
        <v>37746.800000000003</v>
      </c>
      <c r="AQ67" s="339">
        <v>58180.3</v>
      </c>
      <c r="AR67" s="339">
        <v>134130.9</v>
      </c>
      <c r="AS67" s="339">
        <v>3838.9</v>
      </c>
      <c r="AT67" s="339">
        <v>1786.6000000000349</v>
      </c>
      <c r="AU67" s="339">
        <v>12569</v>
      </c>
      <c r="AV67" s="339">
        <v>370033.3</v>
      </c>
      <c r="AW67" s="53">
        <v>260405.71480000002</v>
      </c>
      <c r="AX67" s="53">
        <v>131165.92866133008</v>
      </c>
      <c r="AY67" s="1040">
        <v>303944.50982780004</v>
      </c>
      <c r="AZ67" s="1040">
        <v>349934.76526827976</v>
      </c>
      <c r="BA67" s="1040">
        <v>247720.28586773999</v>
      </c>
      <c r="BB67" s="1040">
        <v>261889.23195405983</v>
      </c>
      <c r="BC67" s="1040">
        <v>276117.40420531994</v>
      </c>
      <c r="BD67" s="1040">
        <v>219225.66648932983</v>
      </c>
      <c r="BE67" s="1040">
        <v>199345.12044890015</v>
      </c>
      <c r="BF67" s="1040">
        <v>191205.59888927991</v>
      </c>
      <c r="BG67" s="53">
        <v>210943.38887162012</v>
      </c>
      <c r="BH67" s="53">
        <v>213903.24960852979</v>
      </c>
      <c r="BI67" s="53">
        <v>376393.28704319993</v>
      </c>
      <c r="BJ67" s="53">
        <v>85784.412808660039</v>
      </c>
    </row>
    <row r="68" spans="1:62" s="57" customFormat="1" ht="14.85" customHeight="1">
      <c r="A68" s="1216"/>
      <c r="B68" s="1217"/>
      <c r="C68" s="1217"/>
      <c r="D68" s="1217"/>
      <c r="E68" s="1217"/>
      <c r="F68" s="1217"/>
      <c r="G68" s="1217"/>
      <c r="H68" s="1217"/>
      <c r="I68" s="1217"/>
      <c r="J68" s="1217"/>
      <c r="K68" s="1217"/>
      <c r="L68" s="1217"/>
      <c r="M68" s="1217"/>
      <c r="N68" s="1217"/>
      <c r="O68" s="1217"/>
      <c r="P68" s="1217"/>
      <c r="Q68" s="1217"/>
      <c r="R68" s="1217"/>
      <c r="S68" s="1217"/>
      <c r="T68" s="1217"/>
      <c r="U68" s="1217"/>
      <c r="V68" s="1217"/>
      <c r="W68" s="343"/>
      <c r="X68" s="343"/>
      <c r="Y68" s="343"/>
      <c r="Z68" s="343"/>
      <c r="AA68" s="343"/>
      <c r="AB68" s="343"/>
      <c r="AC68" s="343"/>
      <c r="AD68" s="343"/>
      <c r="AE68" s="343"/>
      <c r="AF68" s="343"/>
      <c r="AG68" s="343"/>
      <c r="AH68" s="343"/>
      <c r="AI68" s="343"/>
      <c r="AJ68" s="343"/>
      <c r="AK68" s="343"/>
      <c r="AL68" s="343"/>
      <c r="AM68" s="343"/>
      <c r="AN68" s="343"/>
      <c r="AO68" s="343"/>
      <c r="AP68" s="343"/>
      <c r="AQ68" s="343"/>
      <c r="AR68" s="343"/>
      <c r="AS68" s="343"/>
      <c r="AT68" s="343"/>
      <c r="AU68" s="343"/>
      <c r="AV68" s="343"/>
      <c r="AW68" s="68"/>
      <c r="AX68" s="68"/>
      <c r="AY68" s="1038"/>
      <c r="AZ68" s="1038"/>
      <c r="BA68" s="1038"/>
      <c r="BB68" s="1038"/>
      <c r="BC68" s="1038"/>
      <c r="BD68" s="1038"/>
      <c r="BE68" s="1038"/>
      <c r="BF68" s="1038"/>
      <c r="BG68" s="68"/>
      <c r="BJ68" s="68"/>
    </row>
    <row r="69" spans="1:62" ht="14.85" customHeight="1" thickBot="1">
      <c r="A69" s="1214" t="s">
        <v>613</v>
      </c>
      <c r="B69" s="1218">
        <v>235.83599999999998</v>
      </c>
      <c r="C69" s="1218">
        <v>294.654</v>
      </c>
      <c r="D69" s="1218">
        <v>285.23200000000003</v>
      </c>
      <c r="E69" s="1218">
        <v>325.16399999999999</v>
      </c>
      <c r="F69" s="1218">
        <v>395.98199999999997</v>
      </c>
      <c r="G69" s="1218">
        <v>434.286</v>
      </c>
      <c r="H69" s="1218">
        <v>492.81200000000001</v>
      </c>
      <c r="I69" s="1218">
        <v>449.01200000000006</v>
      </c>
      <c r="J69" s="1218">
        <v>560.07000000000005</v>
      </c>
      <c r="K69" s="1218">
        <v>761.81400000000008</v>
      </c>
      <c r="L69" s="1218">
        <v>1151.8000000000002</v>
      </c>
      <c r="M69" s="1218">
        <v>1276.2</v>
      </c>
      <c r="N69" s="1218">
        <v>1449.8</v>
      </c>
      <c r="O69" s="1218">
        <v>1769.6999999999998</v>
      </c>
      <c r="P69" s="1218">
        <v>2811.1000000000004</v>
      </c>
      <c r="Q69" s="1218">
        <v>4308</v>
      </c>
      <c r="R69" s="1218">
        <v>6371.0999999999995</v>
      </c>
      <c r="S69" s="1218">
        <v>8531</v>
      </c>
      <c r="T69" s="1218">
        <v>9105.8000000000011</v>
      </c>
      <c r="U69" s="1218">
        <v>11238.6</v>
      </c>
      <c r="V69" s="1218">
        <v>16340.400000000001</v>
      </c>
      <c r="W69" s="350">
        <v>19477.5</v>
      </c>
      <c r="X69" s="350">
        <v>22661.9</v>
      </c>
      <c r="Y69" s="350">
        <v>26701.5</v>
      </c>
      <c r="Z69" s="350">
        <v>30066.7</v>
      </c>
      <c r="AA69" s="350">
        <v>31997.9</v>
      </c>
      <c r="AB69" s="350">
        <v>39678.800000000003</v>
      </c>
      <c r="AC69" s="350">
        <v>49828.4</v>
      </c>
      <c r="AD69" s="350">
        <v>58027.199999999997</v>
      </c>
      <c r="AE69" s="350">
        <v>64874</v>
      </c>
      <c r="AF69" s="350">
        <v>82957.8</v>
      </c>
      <c r="AG69" s="350">
        <v>117511.9</v>
      </c>
      <c r="AH69" s="350">
        <v>159190.79999999999</v>
      </c>
      <c r="AI69" s="350">
        <v>226162.8</v>
      </c>
      <c r="AJ69" s="350">
        <v>295033.2</v>
      </c>
      <c r="AK69" s="350">
        <v>385141.8</v>
      </c>
      <c r="AL69" s="350">
        <v>458777.5</v>
      </c>
      <c r="AM69" s="350">
        <v>584375</v>
      </c>
      <c r="AN69" s="350">
        <v>694615.10000000009</v>
      </c>
      <c r="AO69" s="350">
        <v>1070019.8</v>
      </c>
      <c r="AP69" s="350">
        <v>1568838.7</v>
      </c>
      <c r="AQ69" s="350">
        <v>2247039.9</v>
      </c>
      <c r="AR69" s="350">
        <v>2766880.3</v>
      </c>
      <c r="AS69" s="350">
        <v>3047856.3</v>
      </c>
      <c r="AT69" s="350">
        <v>3753277.8</v>
      </c>
      <c r="AU69" s="350">
        <v>4515117.57</v>
      </c>
      <c r="AV69" s="350">
        <v>7172932.0800000001</v>
      </c>
      <c r="AW69" s="350">
        <v>10981693.579679199</v>
      </c>
      <c r="AX69" s="350">
        <v>15919559.824920869</v>
      </c>
      <c r="AY69" s="1048">
        <v>15542613.507550457</v>
      </c>
      <c r="AZ69" s="1048">
        <v>15519862.974650867</v>
      </c>
      <c r="BA69" s="1048">
        <v>16731539.641330231</v>
      </c>
      <c r="BB69" s="1048">
        <v>17522858.248595327</v>
      </c>
      <c r="BC69" s="1048">
        <v>17845086.633405432</v>
      </c>
      <c r="BD69" s="1048">
        <v>18053158.797818411</v>
      </c>
      <c r="BE69" s="1048">
        <v>18023948.650359299</v>
      </c>
      <c r="BF69" s="1048">
        <v>17331559.022440828</v>
      </c>
      <c r="BG69" s="350">
        <v>17698745.16226685</v>
      </c>
      <c r="BH69" s="350">
        <v>18175410.999995239</v>
      </c>
      <c r="BI69" s="350">
        <v>19798960.192973781</v>
      </c>
      <c r="BJ69" s="350">
        <v>19396633.755987782</v>
      </c>
    </row>
    <row r="70" spans="1:62" s="536" customFormat="1" ht="14.1" customHeight="1">
      <c r="A70" s="610" t="s">
        <v>58</v>
      </c>
      <c r="B70" s="1219"/>
      <c r="C70" s="1219"/>
      <c r="D70" s="1219"/>
      <c r="E70" s="1219"/>
      <c r="F70" s="1219"/>
      <c r="G70" s="1219"/>
      <c r="H70" s="1219"/>
      <c r="I70" s="1219"/>
      <c r="J70" s="1219"/>
      <c r="K70" s="1219"/>
      <c r="L70" s="1219"/>
      <c r="M70" s="1219"/>
      <c r="N70" s="1219"/>
      <c r="O70" s="1219"/>
      <c r="P70" s="1219"/>
      <c r="Q70" s="1219"/>
      <c r="R70" s="1219"/>
      <c r="S70" s="1219"/>
      <c r="T70" s="1219"/>
      <c r="U70" s="1219"/>
      <c r="V70" s="1219"/>
      <c r="W70" s="620"/>
      <c r="X70" s="620"/>
      <c r="Y70" s="620"/>
      <c r="Z70" s="620"/>
      <c r="AA70" s="620"/>
      <c r="AB70" s="620"/>
      <c r="AC70" s="620"/>
      <c r="AD70" s="620"/>
      <c r="AE70" s="620"/>
      <c r="AF70" s="620"/>
      <c r="AG70" s="620"/>
      <c r="AH70" s="620"/>
      <c r="AI70" s="620"/>
      <c r="AJ70" s="620"/>
      <c r="AK70" s="620"/>
      <c r="AL70" s="620"/>
      <c r="AM70" s="620"/>
      <c r="AN70" s="620"/>
      <c r="AO70" s="620"/>
      <c r="AP70" s="620"/>
      <c r="AQ70" s="620"/>
      <c r="AR70" s="620"/>
      <c r="AS70" s="620"/>
      <c r="AT70" s="620"/>
      <c r="AU70" s="620"/>
      <c r="AY70" s="1049"/>
      <c r="AZ70" s="1049"/>
      <c r="BA70" s="1049"/>
      <c r="BB70" s="1049"/>
    </row>
    <row r="71" spans="1:62" s="536" customFormat="1" ht="14.1" customHeight="1">
      <c r="A71" s="610" t="s">
        <v>919</v>
      </c>
      <c r="B71" s="331"/>
      <c r="C71" s="331"/>
      <c r="D71" s="331"/>
      <c r="E71" s="331"/>
      <c r="F71" s="331"/>
      <c r="G71" s="331"/>
      <c r="H71" s="331"/>
      <c r="I71" s="331"/>
      <c r="J71" s="331"/>
      <c r="K71" s="331"/>
      <c r="L71" s="331"/>
      <c r="M71" s="331"/>
      <c r="N71" s="331"/>
      <c r="O71" s="331"/>
      <c r="P71" s="331"/>
      <c r="Q71" s="331"/>
      <c r="R71" s="54"/>
      <c r="S71" s="1220"/>
      <c r="T71" s="1220"/>
      <c r="U71" s="331"/>
      <c r="V71" s="331"/>
      <c r="W71" s="621"/>
      <c r="X71" s="621"/>
      <c r="Y71" s="621"/>
      <c r="Z71" s="621"/>
      <c r="AA71" s="621"/>
      <c r="AB71" s="621"/>
      <c r="AC71" s="621"/>
      <c r="AD71" s="621"/>
      <c r="AE71" s="621"/>
      <c r="AF71" s="621"/>
      <c r="AG71" s="621"/>
      <c r="AH71" s="621"/>
      <c r="AI71" s="621"/>
      <c r="AJ71" s="621"/>
      <c r="AK71" s="621"/>
      <c r="AL71" s="621"/>
      <c r="AM71" s="621"/>
      <c r="AO71" s="622"/>
      <c r="AP71" s="622"/>
      <c r="AQ71" s="621"/>
      <c r="AR71" s="621"/>
      <c r="AS71" s="621"/>
      <c r="AT71" s="621"/>
      <c r="AU71" s="622"/>
    </row>
    <row r="72" spans="1:62">
      <c r="A72" s="330"/>
      <c r="B72" s="331"/>
      <c r="C72" s="331"/>
      <c r="D72" s="331"/>
      <c r="E72" s="331"/>
      <c r="F72" s="331"/>
      <c r="G72" s="331"/>
      <c r="H72" s="331"/>
      <c r="I72" s="331"/>
      <c r="J72" s="331"/>
      <c r="K72" s="331"/>
      <c r="L72" s="331"/>
      <c r="M72" s="331"/>
      <c r="N72" s="331"/>
      <c r="O72" s="331"/>
      <c r="P72" s="331"/>
      <c r="Q72" s="331"/>
      <c r="S72" s="1220"/>
      <c r="T72" s="1220"/>
      <c r="U72" s="331"/>
      <c r="V72" s="331"/>
      <c r="W72" s="331"/>
      <c r="X72" s="331"/>
      <c r="Y72" s="331"/>
      <c r="Z72" s="331"/>
      <c r="AA72" s="331"/>
      <c r="AB72" s="331"/>
      <c r="AC72" s="331"/>
      <c r="AD72" s="331"/>
      <c r="AE72" s="331"/>
      <c r="AF72" s="331"/>
      <c r="AG72" s="331"/>
      <c r="AH72" s="331"/>
      <c r="AI72" s="331"/>
      <c r="AJ72" s="331"/>
      <c r="AK72" s="331"/>
      <c r="AL72" s="331"/>
      <c r="AM72" s="331"/>
      <c r="AN72" s="331"/>
      <c r="AO72" s="331"/>
      <c r="AP72" s="331"/>
      <c r="AQ72" s="331"/>
      <c r="AR72" s="331"/>
      <c r="AS72" s="331"/>
      <c r="AT72" s="331"/>
      <c r="AU72" s="331"/>
    </row>
    <row r="73" spans="1:62">
      <c r="S73" s="330"/>
      <c r="T73" s="330"/>
    </row>
    <row r="74" spans="1:62">
      <c r="S74" s="330"/>
      <c r="T74" s="330"/>
    </row>
  </sheetData>
  <mergeCells count="4">
    <mergeCell ref="BC2:BF2"/>
    <mergeCell ref="AX2:AX3"/>
    <mergeCell ref="AY2:BB2"/>
    <mergeCell ref="BG2:BJ2"/>
  </mergeCells>
  <pageMargins left="0.94488188976377963" right="0" top="0.94488188976377963" bottom="0" header="0.51181102362204722" footer="0"/>
  <pageSetup paperSize="9" scale="16" orientation="portrait" r:id="rId1"/>
  <headerFooter alignWithMargins="0"/>
  <colBreaks count="2" manualBreakCount="2">
    <brk id="39" max="70" man="1"/>
    <brk id="50" max="70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BJ87"/>
  <sheetViews>
    <sheetView view="pageBreakPreview" zoomScaleNormal="75" zoomScaleSheetLayoutView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B4" sqref="B4"/>
    </sheetView>
  </sheetViews>
  <sheetFormatPr defaultRowHeight="14.25"/>
  <cols>
    <col min="1" max="1" width="48.28515625" style="54" customWidth="1"/>
    <col min="2" max="22" width="12.140625" style="54" customWidth="1"/>
    <col min="23" max="33" width="15" style="54" customWidth="1"/>
    <col min="34" max="36" width="16.140625" style="54" customWidth="1"/>
    <col min="37" max="42" width="15.42578125" style="54" customWidth="1"/>
    <col min="43" max="48" width="13.42578125" style="54" bestFit="1" customWidth="1"/>
    <col min="49" max="62" width="14.7109375" style="54" bestFit="1" customWidth="1"/>
    <col min="63" max="16384" width="9.140625" style="54"/>
  </cols>
  <sheetData>
    <row r="1" spans="1:62" s="199" customFormat="1" ht="17.100000000000001" customHeight="1" thickBot="1">
      <c r="A1" s="261" t="s">
        <v>920</v>
      </c>
      <c r="B1" s="261"/>
      <c r="D1" s="261"/>
      <c r="G1" s="261"/>
      <c r="H1" s="261"/>
      <c r="I1" s="261"/>
      <c r="J1" s="261"/>
      <c r="K1" s="261"/>
      <c r="L1" s="261"/>
      <c r="M1" s="261"/>
      <c r="N1" s="261"/>
      <c r="O1" s="261"/>
      <c r="Q1" s="261"/>
      <c r="R1" s="261"/>
      <c r="S1" s="261"/>
      <c r="T1" s="261"/>
      <c r="U1" s="261"/>
      <c r="V1" s="261"/>
      <c r="W1" s="261"/>
      <c r="X1" s="261"/>
      <c r="Y1" s="261"/>
      <c r="AA1" s="261"/>
      <c r="AB1" s="261"/>
      <c r="AC1" s="261"/>
      <c r="AD1" s="261"/>
      <c r="AE1" s="261"/>
      <c r="AF1" s="261"/>
      <c r="AG1" s="261"/>
      <c r="AH1" s="261"/>
      <c r="AI1" s="261"/>
      <c r="AK1" s="261"/>
      <c r="AL1" s="308"/>
      <c r="AM1" s="308"/>
      <c r="AN1" s="308"/>
      <c r="AO1" s="308"/>
      <c r="AP1" s="261"/>
      <c r="AQ1" s="261"/>
      <c r="AS1" s="261"/>
      <c r="AT1" s="261"/>
      <c r="AU1" s="308"/>
      <c r="AV1" s="308"/>
      <c r="AW1" s="308"/>
      <c r="AX1" s="308"/>
      <c r="AY1" s="261"/>
      <c r="AZ1" s="261"/>
      <c r="BC1" s="308"/>
      <c r="BD1" s="308"/>
      <c r="BE1" s="308"/>
      <c r="BF1" s="308"/>
      <c r="BG1" s="308"/>
      <c r="BH1" s="308"/>
      <c r="BI1" s="308"/>
      <c r="BJ1" s="308"/>
    </row>
    <row r="2" spans="1:62" ht="14.85" customHeight="1">
      <c r="A2" s="1221"/>
      <c r="B2" s="1222"/>
      <c r="C2" s="1222"/>
      <c r="D2" s="1222"/>
      <c r="E2" s="1222"/>
      <c r="F2" s="1222"/>
      <c r="G2" s="1222"/>
      <c r="H2" s="1222"/>
      <c r="I2" s="1222"/>
      <c r="J2" s="1222"/>
      <c r="K2" s="1222"/>
      <c r="L2" s="1222"/>
      <c r="M2" s="1222"/>
      <c r="N2" s="1222"/>
      <c r="O2" s="1222"/>
      <c r="P2" s="1222"/>
      <c r="Q2" s="1222"/>
      <c r="R2" s="1222"/>
      <c r="S2" s="1222"/>
      <c r="T2" s="1222"/>
      <c r="U2" s="1222"/>
      <c r="V2" s="1222"/>
      <c r="W2" s="633"/>
      <c r="X2" s="633"/>
      <c r="Y2" s="633"/>
      <c r="Z2" s="633"/>
      <c r="AA2" s="633"/>
      <c r="AB2" s="633"/>
      <c r="AC2" s="633"/>
      <c r="AD2" s="633"/>
      <c r="AE2" s="633"/>
      <c r="AF2" s="633"/>
      <c r="AG2" s="633"/>
      <c r="AH2" s="633"/>
      <c r="AI2" s="634"/>
      <c r="AJ2" s="634"/>
      <c r="AK2" s="634"/>
      <c r="AL2" s="634"/>
      <c r="AM2" s="634"/>
      <c r="AN2" s="635"/>
      <c r="AO2" s="635"/>
      <c r="AP2" s="635"/>
      <c r="AQ2" s="635"/>
      <c r="AR2" s="635"/>
      <c r="AS2" s="635"/>
      <c r="AT2" s="635"/>
      <c r="AU2" s="635"/>
      <c r="AV2" s="635"/>
      <c r="AW2" s="635"/>
      <c r="AX2" s="1306">
        <v>2008</v>
      </c>
      <c r="AY2" s="1308">
        <v>2009</v>
      </c>
      <c r="AZ2" s="1308"/>
      <c r="BA2" s="1308"/>
      <c r="BB2" s="1308"/>
      <c r="BC2" s="1309">
        <v>2010</v>
      </c>
      <c r="BD2" s="1308"/>
      <c r="BE2" s="1308"/>
      <c r="BF2" s="1308"/>
      <c r="BG2" s="1309">
        <v>2011</v>
      </c>
      <c r="BH2" s="1308"/>
      <c r="BI2" s="1308"/>
      <c r="BJ2" s="1308"/>
    </row>
    <row r="3" spans="1:62" ht="14.85" customHeight="1" thickBot="1">
      <c r="A3" s="1214" t="s">
        <v>499</v>
      </c>
      <c r="B3" s="309">
        <v>1960</v>
      </c>
      <c r="C3" s="309">
        <v>1961</v>
      </c>
      <c r="D3" s="309">
        <v>1962</v>
      </c>
      <c r="E3" s="309">
        <v>1963</v>
      </c>
      <c r="F3" s="309">
        <v>1964</v>
      </c>
      <c r="G3" s="309">
        <v>1965</v>
      </c>
      <c r="H3" s="309">
        <v>1966</v>
      </c>
      <c r="I3" s="309">
        <v>1967</v>
      </c>
      <c r="J3" s="309">
        <v>1968</v>
      </c>
      <c r="K3" s="309">
        <v>1969</v>
      </c>
      <c r="L3" s="309">
        <v>1970</v>
      </c>
      <c r="M3" s="309">
        <v>1971</v>
      </c>
      <c r="N3" s="309">
        <v>1972</v>
      </c>
      <c r="O3" s="309">
        <v>1973</v>
      </c>
      <c r="P3" s="309">
        <v>1974</v>
      </c>
      <c r="Q3" s="309">
        <v>1975</v>
      </c>
      <c r="R3" s="309">
        <v>1976</v>
      </c>
      <c r="S3" s="309">
        <v>1977</v>
      </c>
      <c r="T3" s="309">
        <v>1978</v>
      </c>
      <c r="U3" s="309">
        <v>1979</v>
      </c>
      <c r="V3" s="309">
        <v>1980</v>
      </c>
      <c r="W3" s="309">
        <v>1981</v>
      </c>
      <c r="X3" s="309">
        <v>1982</v>
      </c>
      <c r="Y3" s="309">
        <v>1983</v>
      </c>
      <c r="Z3" s="309">
        <v>1984</v>
      </c>
      <c r="AA3" s="309">
        <v>1985</v>
      </c>
      <c r="AB3" s="309">
        <v>1986</v>
      </c>
      <c r="AC3" s="309">
        <v>1987</v>
      </c>
      <c r="AD3" s="309">
        <v>1988</v>
      </c>
      <c r="AE3" s="309">
        <v>1989</v>
      </c>
      <c r="AF3" s="309">
        <v>1990</v>
      </c>
      <c r="AG3" s="309">
        <v>1991</v>
      </c>
      <c r="AH3" s="309">
        <v>1992</v>
      </c>
      <c r="AI3" s="309">
        <v>1993</v>
      </c>
      <c r="AJ3" s="309">
        <v>1994</v>
      </c>
      <c r="AK3" s="309">
        <v>1995</v>
      </c>
      <c r="AL3" s="309">
        <v>1996</v>
      </c>
      <c r="AM3" s="309">
        <v>1997</v>
      </c>
      <c r="AN3" s="298">
        <v>1998</v>
      </c>
      <c r="AO3" s="310">
        <v>1999</v>
      </c>
      <c r="AP3" s="298">
        <v>2000</v>
      </c>
      <c r="AQ3" s="298">
        <v>2001</v>
      </c>
      <c r="AR3" s="298">
        <v>2002</v>
      </c>
      <c r="AS3" s="298">
        <v>2003</v>
      </c>
      <c r="AT3" s="298">
        <v>2004</v>
      </c>
      <c r="AU3" s="298">
        <v>2005</v>
      </c>
      <c r="AV3" s="298">
        <v>2006</v>
      </c>
      <c r="AW3" s="298">
        <v>2007</v>
      </c>
      <c r="AX3" s="1307"/>
      <c r="AY3" s="311" t="s">
        <v>3</v>
      </c>
      <c r="AZ3" s="311" t="s">
        <v>4</v>
      </c>
      <c r="BA3" s="311" t="s">
        <v>5</v>
      </c>
      <c r="BB3" s="299" t="s">
        <v>500</v>
      </c>
      <c r="BC3" s="311" t="s">
        <v>3</v>
      </c>
      <c r="BD3" s="311" t="s">
        <v>4</v>
      </c>
      <c r="BE3" s="311" t="s">
        <v>5</v>
      </c>
      <c r="BF3" s="299" t="s">
        <v>7</v>
      </c>
      <c r="BG3" s="311" t="s">
        <v>3</v>
      </c>
      <c r="BH3" s="311" t="s">
        <v>4</v>
      </c>
      <c r="BI3" s="311" t="s">
        <v>5</v>
      </c>
      <c r="BJ3" s="299" t="s">
        <v>7</v>
      </c>
    </row>
    <row r="4" spans="1:62" s="313" customFormat="1" ht="14.85" customHeight="1">
      <c r="A4" s="210" t="s">
        <v>501</v>
      </c>
      <c r="B4" s="1223">
        <v>82.233999999999995</v>
      </c>
      <c r="C4" s="1223">
        <v>83.316000000000003</v>
      </c>
      <c r="D4" s="1223">
        <v>90.591999999999999</v>
      </c>
      <c r="E4" s="1223">
        <v>97.546000000000006</v>
      </c>
      <c r="F4" s="1223">
        <v>115.66200000000001</v>
      </c>
      <c r="G4" s="1223">
        <v>123.902</v>
      </c>
      <c r="H4" s="1223">
        <v>134.56</v>
      </c>
      <c r="I4" s="1223">
        <v>110.374</v>
      </c>
      <c r="J4" s="1223">
        <v>146.91800000000001</v>
      </c>
      <c r="K4" s="1223">
        <v>185.53200000000001</v>
      </c>
      <c r="L4" s="1223">
        <v>288.10000000000002</v>
      </c>
      <c r="M4" s="1223">
        <v>285.3</v>
      </c>
      <c r="N4" s="1223">
        <v>336.9</v>
      </c>
      <c r="O4" s="1223">
        <v>430.7</v>
      </c>
      <c r="P4" s="1223">
        <v>720.7</v>
      </c>
      <c r="Q4" s="1223">
        <v>1266.8</v>
      </c>
      <c r="R4" s="1223">
        <v>2185.1999999999998</v>
      </c>
      <c r="S4" s="1223">
        <v>2980.1</v>
      </c>
      <c r="T4" s="1223">
        <v>2700.9</v>
      </c>
      <c r="U4" s="1223">
        <v>3265.7</v>
      </c>
      <c r="V4" s="1223">
        <v>4845.8999999999996</v>
      </c>
      <c r="W4" s="312">
        <v>4880.8999999999996</v>
      </c>
      <c r="X4" s="312">
        <v>5180.7</v>
      </c>
      <c r="Y4" s="312">
        <v>5855.6</v>
      </c>
      <c r="Z4" s="312">
        <v>6343.5</v>
      </c>
      <c r="AA4" s="312">
        <v>7046.2</v>
      </c>
      <c r="AB4" s="312">
        <v>6649.8</v>
      </c>
      <c r="AC4" s="312">
        <v>7998</v>
      </c>
      <c r="AD4" s="312">
        <v>10667.9</v>
      </c>
      <c r="AE4" s="312">
        <v>10188</v>
      </c>
      <c r="AF4" s="312">
        <v>15588.8</v>
      </c>
      <c r="AG4" s="312">
        <v>22049</v>
      </c>
      <c r="AH4" s="312">
        <v>33263.5</v>
      </c>
      <c r="AI4" s="312">
        <v>49923.6</v>
      </c>
      <c r="AJ4" s="312">
        <v>65348.7</v>
      </c>
      <c r="AK4" s="312">
        <v>79469.399999999994</v>
      </c>
      <c r="AL4" s="312">
        <v>95904</v>
      </c>
      <c r="AM4" s="312">
        <v>128163.9</v>
      </c>
      <c r="AN4" s="312">
        <v>142252.1</v>
      </c>
      <c r="AO4" s="312">
        <v>202152.1</v>
      </c>
      <c r="AP4" s="312">
        <v>345001.4</v>
      </c>
      <c r="AQ4" s="312">
        <v>448021.4</v>
      </c>
      <c r="AR4" s="312">
        <v>503870.4</v>
      </c>
      <c r="AS4" s="312">
        <v>577663.69999999995</v>
      </c>
      <c r="AT4" s="312">
        <v>728552.00000000012</v>
      </c>
      <c r="AU4" s="312">
        <v>946639.554</v>
      </c>
      <c r="AV4" s="312">
        <v>1497903.7259638601</v>
      </c>
      <c r="AW4" s="312">
        <v>2307916.2008572798</v>
      </c>
      <c r="AX4" s="312">
        <v>3650643.8875920903</v>
      </c>
      <c r="AY4" s="312">
        <v>3582165.8870606096</v>
      </c>
      <c r="AZ4" s="312">
        <v>3447099.8900724505</v>
      </c>
      <c r="BA4" s="312">
        <v>3103474.0626764502</v>
      </c>
      <c r="BB4" s="312">
        <v>3386526.4529647203</v>
      </c>
      <c r="BC4" s="312">
        <v>3705395.4925180599</v>
      </c>
      <c r="BD4" s="312">
        <v>3679093.5573046496</v>
      </c>
      <c r="BE4" s="312">
        <v>3720439.9920540997</v>
      </c>
      <c r="BF4" s="312">
        <v>3830281.9548448599</v>
      </c>
      <c r="BG4" s="312">
        <v>3964078.3781111008</v>
      </c>
      <c r="BH4" s="312">
        <v>4124177.5065192706</v>
      </c>
      <c r="BI4" s="312">
        <v>4437003.1649445398</v>
      </c>
      <c r="BJ4" s="312">
        <v>4920850.2428663997</v>
      </c>
    </row>
    <row r="5" spans="1:62" ht="14.85" customHeight="1">
      <c r="A5" s="1216" t="s">
        <v>502</v>
      </c>
      <c r="B5" s="1224">
        <v>82.233999999999995</v>
      </c>
      <c r="C5" s="1224">
        <v>83.316000000000003</v>
      </c>
      <c r="D5" s="1224">
        <v>90.591999999999999</v>
      </c>
      <c r="E5" s="1224">
        <v>97.546000000000006</v>
      </c>
      <c r="F5" s="1224">
        <v>115.66200000000001</v>
      </c>
      <c r="G5" s="1224">
        <v>123.902</v>
      </c>
      <c r="H5" s="1224">
        <v>134.56</v>
      </c>
      <c r="I5" s="1224">
        <v>110.374</v>
      </c>
      <c r="J5" s="1224">
        <v>146.91800000000001</v>
      </c>
      <c r="K5" s="1224">
        <v>185.53200000000001</v>
      </c>
      <c r="L5" s="1224">
        <v>288.10000000000002</v>
      </c>
      <c r="M5" s="1224">
        <v>285.3</v>
      </c>
      <c r="N5" s="1224">
        <v>336.9</v>
      </c>
      <c r="O5" s="1224">
        <v>430.7</v>
      </c>
      <c r="P5" s="1224">
        <v>720.7</v>
      </c>
      <c r="Q5" s="1224">
        <v>1266.8</v>
      </c>
      <c r="R5" s="1224">
        <v>2185.1999999999998</v>
      </c>
      <c r="S5" s="1224">
        <v>2980.1</v>
      </c>
      <c r="T5" s="1224">
        <v>2700.9</v>
      </c>
      <c r="U5" s="1224">
        <v>3265.7</v>
      </c>
      <c r="V5" s="1224">
        <v>4845.8999999999996</v>
      </c>
      <c r="W5" s="314">
        <v>4880.8999999999996</v>
      </c>
      <c r="X5" s="314">
        <v>5180.7</v>
      </c>
      <c r="Y5" s="314">
        <v>5855.6</v>
      </c>
      <c r="Z5" s="314">
        <v>6343.5</v>
      </c>
      <c r="AA5" s="314">
        <v>7046.2</v>
      </c>
      <c r="AB5" s="314">
        <v>6649.8</v>
      </c>
      <c r="AC5" s="314">
        <v>7998</v>
      </c>
      <c r="AD5" s="314">
        <v>10667.9</v>
      </c>
      <c r="AE5" s="314">
        <v>10188</v>
      </c>
      <c r="AF5" s="314">
        <v>15588.8</v>
      </c>
      <c r="AG5" s="314">
        <v>22049</v>
      </c>
      <c r="AH5" s="314">
        <v>31090.9</v>
      </c>
      <c r="AI5" s="314">
        <v>48192.1</v>
      </c>
      <c r="AJ5" s="314">
        <v>63531.1</v>
      </c>
      <c r="AK5" s="314">
        <v>75967.5</v>
      </c>
      <c r="AL5" s="314">
        <v>93254.9</v>
      </c>
      <c r="AM5" s="314">
        <v>122457.9</v>
      </c>
      <c r="AN5" s="314">
        <v>131970.70000000001</v>
      </c>
      <c r="AO5" s="314">
        <v>185575.7</v>
      </c>
      <c r="AP5" s="314">
        <v>308264.2</v>
      </c>
      <c r="AQ5" s="314">
        <v>425626.6</v>
      </c>
      <c r="AR5" s="314">
        <v>467971.8</v>
      </c>
      <c r="AS5" s="314">
        <v>546507.1</v>
      </c>
      <c r="AT5" s="314">
        <v>680261.3</v>
      </c>
      <c r="AU5" s="314">
        <v>886875.44499999995</v>
      </c>
      <c r="AV5" s="314">
        <v>1411981.2847524101</v>
      </c>
      <c r="AW5" s="314">
        <v>2188532.50927298</v>
      </c>
      <c r="AX5" s="314">
        <v>3290965.3665984604</v>
      </c>
      <c r="AY5" s="314">
        <v>3063627.2454919801</v>
      </c>
      <c r="AZ5" s="314">
        <v>3051373.1993283601</v>
      </c>
      <c r="BA5" s="314">
        <v>2713328.35438825</v>
      </c>
      <c r="BB5" s="314">
        <v>3014321.0248057009</v>
      </c>
      <c r="BC5" s="314">
        <v>3236095.5816635699</v>
      </c>
      <c r="BD5" s="314">
        <v>3053340.2942528198</v>
      </c>
      <c r="BE5" s="314">
        <v>3206359.5474801995</v>
      </c>
      <c r="BF5" s="314">
        <v>3335696.3892320897</v>
      </c>
      <c r="BG5" s="314">
        <v>3407005.9129444803</v>
      </c>
      <c r="BH5" s="314">
        <v>3634010.8038613107</v>
      </c>
      <c r="BI5" s="314">
        <v>3774240.2105874</v>
      </c>
      <c r="BJ5" s="314">
        <v>4208872.3034230089</v>
      </c>
    </row>
    <row r="6" spans="1:62" ht="14.85" customHeight="1">
      <c r="A6" s="1216" t="s">
        <v>503</v>
      </c>
      <c r="B6" s="315">
        <v>0</v>
      </c>
      <c r="C6" s="315">
        <v>0</v>
      </c>
      <c r="D6" s="315">
        <v>0</v>
      </c>
      <c r="E6" s="315">
        <v>0</v>
      </c>
      <c r="F6" s="315">
        <v>0</v>
      </c>
      <c r="G6" s="315">
        <v>0</v>
      </c>
      <c r="H6" s="315">
        <v>0</v>
      </c>
      <c r="I6" s="315">
        <v>0</v>
      </c>
      <c r="J6" s="315">
        <v>0</v>
      </c>
      <c r="K6" s="315">
        <v>0</v>
      </c>
      <c r="L6" s="315">
        <v>0</v>
      </c>
      <c r="M6" s="315">
        <v>0</v>
      </c>
      <c r="N6" s="315">
        <v>0</v>
      </c>
      <c r="O6" s="315">
        <v>0</v>
      </c>
      <c r="P6" s="315">
        <v>0</v>
      </c>
      <c r="Q6" s="315">
        <v>0</v>
      </c>
      <c r="R6" s="315">
        <v>0</v>
      </c>
      <c r="S6" s="315">
        <v>0</v>
      </c>
      <c r="T6" s="315">
        <v>0</v>
      </c>
      <c r="U6" s="315">
        <v>0</v>
      </c>
      <c r="V6" s="315">
        <v>0</v>
      </c>
      <c r="W6" s="315">
        <v>0</v>
      </c>
      <c r="X6" s="315">
        <v>0</v>
      </c>
      <c r="Y6" s="315">
        <v>0</v>
      </c>
      <c r="Z6" s="315">
        <v>0</v>
      </c>
      <c r="AA6" s="315">
        <v>0</v>
      </c>
      <c r="AB6" s="315">
        <v>0</v>
      </c>
      <c r="AC6" s="315">
        <v>0</v>
      </c>
      <c r="AD6" s="315">
        <v>0</v>
      </c>
      <c r="AE6" s="315">
        <v>0</v>
      </c>
      <c r="AF6" s="314"/>
      <c r="AG6" s="314"/>
      <c r="AH6" s="314">
        <v>1263.9000000000001</v>
      </c>
      <c r="AI6" s="314">
        <v>926.7</v>
      </c>
      <c r="AJ6" s="314">
        <v>1083.4000000000001</v>
      </c>
      <c r="AK6" s="314">
        <v>2620.5</v>
      </c>
      <c r="AL6" s="314">
        <v>1722.7</v>
      </c>
      <c r="AM6" s="314">
        <v>4599.1000000000004</v>
      </c>
      <c r="AN6" s="314">
        <v>7517.8</v>
      </c>
      <c r="AO6" s="314">
        <v>13464.4</v>
      </c>
      <c r="AP6" s="314">
        <v>26787.599999999999</v>
      </c>
      <c r="AQ6" s="314">
        <v>19603.599999999999</v>
      </c>
      <c r="AR6" s="314">
        <v>27897.5</v>
      </c>
      <c r="AS6" s="314">
        <v>25184</v>
      </c>
      <c r="AT6" s="314">
        <v>40341.300000000003</v>
      </c>
      <c r="AU6" s="314">
        <v>49776.228999999999</v>
      </c>
      <c r="AV6" s="314">
        <v>75041.65668955</v>
      </c>
      <c r="AW6" s="314">
        <v>104318.39032635001</v>
      </c>
      <c r="AX6" s="314">
        <v>303092.56551647995</v>
      </c>
      <c r="AY6" s="314">
        <v>399712.18313646002</v>
      </c>
      <c r="AZ6" s="314">
        <v>334913.23881448997</v>
      </c>
      <c r="BA6" s="314">
        <v>343389.93355237</v>
      </c>
      <c r="BB6" s="314">
        <v>321942.54793698998</v>
      </c>
      <c r="BC6" s="314">
        <v>406198.27553769998</v>
      </c>
      <c r="BD6" s="314">
        <v>534035.98276703001</v>
      </c>
      <c r="BE6" s="314">
        <v>446568.29729437002</v>
      </c>
      <c r="BF6" s="314">
        <v>443852.91382714</v>
      </c>
      <c r="BG6" s="314">
        <v>495248.51049199002</v>
      </c>
      <c r="BH6" s="314">
        <v>435846.35858817998</v>
      </c>
      <c r="BI6" s="314">
        <v>589677.82606907992</v>
      </c>
      <c r="BJ6" s="314">
        <v>604248.3296349399</v>
      </c>
    </row>
    <row r="7" spans="1:62" ht="14.85" customHeight="1">
      <c r="A7" s="1216" t="s">
        <v>504</v>
      </c>
      <c r="B7" s="315">
        <v>0</v>
      </c>
      <c r="C7" s="315">
        <v>0</v>
      </c>
      <c r="D7" s="315">
        <v>0</v>
      </c>
      <c r="E7" s="315">
        <v>0</v>
      </c>
      <c r="F7" s="315">
        <v>0</v>
      </c>
      <c r="G7" s="315">
        <v>0</v>
      </c>
      <c r="H7" s="315">
        <v>0</v>
      </c>
      <c r="I7" s="315">
        <v>0</v>
      </c>
      <c r="J7" s="315">
        <v>0</v>
      </c>
      <c r="K7" s="315">
        <v>0</v>
      </c>
      <c r="L7" s="315">
        <v>0</v>
      </c>
      <c r="M7" s="315">
        <v>0</v>
      </c>
      <c r="N7" s="315">
        <v>0</v>
      </c>
      <c r="O7" s="315">
        <v>0</v>
      </c>
      <c r="P7" s="315">
        <v>0</v>
      </c>
      <c r="Q7" s="315">
        <v>0</v>
      </c>
      <c r="R7" s="315">
        <v>0</v>
      </c>
      <c r="S7" s="315">
        <v>0</v>
      </c>
      <c r="T7" s="315">
        <v>0</v>
      </c>
      <c r="U7" s="315">
        <v>0</v>
      </c>
      <c r="V7" s="315">
        <v>0</v>
      </c>
      <c r="W7" s="315">
        <v>0</v>
      </c>
      <c r="X7" s="315">
        <v>0</v>
      </c>
      <c r="Y7" s="315">
        <v>0</v>
      </c>
      <c r="Z7" s="315">
        <v>0</v>
      </c>
      <c r="AA7" s="315">
        <v>0</v>
      </c>
      <c r="AB7" s="315">
        <v>0</v>
      </c>
      <c r="AC7" s="315">
        <v>0</v>
      </c>
      <c r="AD7" s="315">
        <v>0</v>
      </c>
      <c r="AE7" s="315">
        <v>0</v>
      </c>
      <c r="AF7" s="314"/>
      <c r="AG7" s="314"/>
      <c r="AH7" s="314">
        <v>908.7</v>
      </c>
      <c r="AI7" s="314">
        <v>804.8</v>
      </c>
      <c r="AJ7" s="314">
        <v>734.2</v>
      </c>
      <c r="AK7" s="314">
        <v>881.4</v>
      </c>
      <c r="AL7" s="314">
        <v>926.4</v>
      </c>
      <c r="AM7" s="314">
        <v>1106.9000000000001</v>
      </c>
      <c r="AN7" s="314">
        <v>2763.6</v>
      </c>
      <c r="AO7" s="314">
        <v>3112</v>
      </c>
      <c r="AP7" s="314">
        <v>9949.6</v>
      </c>
      <c r="AQ7" s="314">
        <v>2791.2</v>
      </c>
      <c r="AR7" s="314">
        <v>8001.1</v>
      </c>
      <c r="AS7" s="314">
        <v>5972.6</v>
      </c>
      <c r="AT7" s="314">
        <v>7949.4</v>
      </c>
      <c r="AU7" s="314">
        <v>9987.8799999999992</v>
      </c>
      <c r="AV7" s="314">
        <v>10880.784521899999</v>
      </c>
      <c r="AW7" s="314">
        <v>15065.301257950001</v>
      </c>
      <c r="AX7" s="314">
        <v>56585.955477150004</v>
      </c>
      <c r="AY7" s="314">
        <v>118826.45843216999</v>
      </c>
      <c r="AZ7" s="314">
        <v>60813.4519296</v>
      </c>
      <c r="BA7" s="314">
        <v>46755.774735830004</v>
      </c>
      <c r="BB7" s="314">
        <v>50262.880222029999</v>
      </c>
      <c r="BC7" s="314">
        <v>63101.635316790002</v>
      </c>
      <c r="BD7" s="314">
        <v>91717.280284799999</v>
      </c>
      <c r="BE7" s="314">
        <v>67512.147279529992</v>
      </c>
      <c r="BF7" s="314">
        <v>50732.651785629998</v>
      </c>
      <c r="BG7" s="314">
        <v>61823.954674629997</v>
      </c>
      <c r="BH7" s="314">
        <v>54320.344069779996</v>
      </c>
      <c r="BI7" s="314">
        <v>73085.128288060005</v>
      </c>
      <c r="BJ7" s="314">
        <v>107729.60980845</v>
      </c>
    </row>
    <row r="8" spans="1:62" s="57" customFormat="1" ht="14.85" customHeight="1">
      <c r="A8" s="1216"/>
      <c r="B8" s="1225"/>
      <c r="C8" s="1225"/>
      <c r="D8" s="1225"/>
      <c r="E8" s="1225"/>
      <c r="F8" s="1225"/>
      <c r="G8" s="1225"/>
      <c r="H8" s="1225"/>
      <c r="I8" s="1225"/>
      <c r="J8" s="1225"/>
      <c r="K8" s="1225"/>
      <c r="L8" s="1226"/>
      <c r="M8" s="1226"/>
      <c r="N8" s="1226"/>
      <c r="O8" s="1226"/>
      <c r="P8" s="1226"/>
      <c r="Q8" s="1226"/>
      <c r="R8" s="1226"/>
      <c r="S8" s="1226"/>
      <c r="T8" s="1226"/>
      <c r="U8" s="1226"/>
      <c r="V8" s="1226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  <c r="AI8" s="316"/>
      <c r="AJ8" s="316"/>
      <c r="AK8" s="316"/>
      <c r="AL8" s="316"/>
      <c r="AM8" s="316"/>
      <c r="AN8" s="316"/>
      <c r="AO8" s="316"/>
      <c r="AP8" s="316"/>
      <c r="AQ8" s="316"/>
      <c r="AR8" s="316"/>
      <c r="AS8" s="316"/>
      <c r="AT8" s="316"/>
      <c r="AU8" s="316"/>
      <c r="AV8" s="316"/>
      <c r="AW8" s="316"/>
      <c r="AX8" s="316"/>
      <c r="AY8" s="316"/>
      <c r="AZ8" s="316"/>
      <c r="BA8" s="316"/>
      <c r="BB8" s="316"/>
      <c r="BC8" s="316"/>
      <c r="BD8" s="316"/>
      <c r="BE8" s="316"/>
      <c r="BF8" s="316"/>
      <c r="BG8" s="316"/>
      <c r="BH8" s="316"/>
      <c r="BI8" s="316"/>
      <c r="BJ8" s="316"/>
    </row>
    <row r="9" spans="1:62" s="313" customFormat="1" ht="14.85" customHeight="1">
      <c r="A9" s="1216" t="s">
        <v>505</v>
      </c>
      <c r="B9" s="1223">
        <v>54.79</v>
      </c>
      <c r="C9" s="1223">
        <v>70.512</v>
      </c>
      <c r="D9" s="1223">
        <v>83.287999999999997</v>
      </c>
      <c r="E9" s="1223">
        <v>94.27</v>
      </c>
      <c r="F9" s="1223">
        <v>114.428</v>
      </c>
      <c r="G9" s="1223">
        <v>141.01599999999999</v>
      </c>
      <c r="H9" s="1223">
        <v>162.51599999999999</v>
      </c>
      <c r="I9" s="1223">
        <v>131.24199999999999</v>
      </c>
      <c r="J9" s="1223">
        <v>183.55199999999999</v>
      </c>
      <c r="K9" s="1223">
        <v>215.40600000000001</v>
      </c>
      <c r="L9" s="1223">
        <v>336.7</v>
      </c>
      <c r="M9" s="1223">
        <v>371.8</v>
      </c>
      <c r="N9" s="1223">
        <v>456.8</v>
      </c>
      <c r="O9" s="1223">
        <v>582.29999999999995</v>
      </c>
      <c r="P9" s="1223">
        <v>973.2</v>
      </c>
      <c r="Q9" s="1223">
        <v>1572.3999999999999</v>
      </c>
      <c r="R9" s="1223">
        <v>1979.2</v>
      </c>
      <c r="S9" s="1223">
        <v>2255.1</v>
      </c>
      <c r="T9" s="1223">
        <v>2601.6999999999998</v>
      </c>
      <c r="U9" s="1223">
        <v>3702.1000000000004</v>
      </c>
      <c r="V9" s="1223">
        <v>5163.2</v>
      </c>
      <c r="W9" s="312">
        <v>5796</v>
      </c>
      <c r="X9" s="312">
        <v>6838.2</v>
      </c>
      <c r="Y9" s="312">
        <v>8082.9000000000005</v>
      </c>
      <c r="Z9" s="312">
        <v>9391.2999999999993</v>
      </c>
      <c r="AA9" s="312">
        <v>10550.9</v>
      </c>
      <c r="AB9" s="312">
        <v>11487.8</v>
      </c>
      <c r="AC9" s="312">
        <v>15088.7</v>
      </c>
      <c r="AD9" s="312">
        <v>18397.2</v>
      </c>
      <c r="AE9" s="312">
        <v>16976.900000000001</v>
      </c>
      <c r="AF9" s="312">
        <v>23188.5</v>
      </c>
      <c r="AG9" s="312">
        <v>30359.699999999997</v>
      </c>
      <c r="AH9" s="312">
        <v>41784.199999999997</v>
      </c>
      <c r="AI9" s="312">
        <v>60530</v>
      </c>
      <c r="AJ9" s="312">
        <v>77188.800000000003</v>
      </c>
      <c r="AK9" s="312">
        <v>99492.7</v>
      </c>
      <c r="AL9" s="312">
        <v>118455.8</v>
      </c>
      <c r="AM9" s="312">
        <v>141683.30000000002</v>
      </c>
      <c r="AN9" s="312">
        <v>172051.40000000002</v>
      </c>
      <c r="AO9" s="312">
        <v>274198.8</v>
      </c>
      <c r="AP9" s="312">
        <v>357103.1</v>
      </c>
      <c r="AQ9" s="312">
        <v>499161.5</v>
      </c>
      <c r="AR9" s="312">
        <v>653241.19999999995</v>
      </c>
      <c r="AS9" s="312">
        <v>759632.5</v>
      </c>
      <c r="AT9" s="312">
        <v>932930.10000000009</v>
      </c>
      <c r="AU9" s="312">
        <v>1089450.28</v>
      </c>
      <c r="AV9" s="312">
        <v>1747252.7632575002</v>
      </c>
      <c r="AW9" s="312">
        <v>2693554.3364248602</v>
      </c>
      <c r="AX9" s="312">
        <v>4309523.0556881195</v>
      </c>
      <c r="AY9" s="312">
        <v>4331102.2689487897</v>
      </c>
      <c r="AZ9" s="312">
        <v>4592410.8033331903</v>
      </c>
      <c r="BA9" s="312">
        <v>5124990.15980375</v>
      </c>
      <c r="BB9" s="312">
        <v>5763511.2153961603</v>
      </c>
      <c r="BC9" s="312">
        <v>6056859.1041265484</v>
      </c>
      <c r="BD9" s="312">
        <v>5927508.1735112211</v>
      </c>
      <c r="BE9" s="312">
        <v>5968898.9678823808</v>
      </c>
      <c r="BF9" s="312">
        <v>5954260.4522725996</v>
      </c>
      <c r="BG9" s="312">
        <v>6229106.6060267594</v>
      </c>
      <c r="BH9" s="312">
        <v>6534832.1723704999</v>
      </c>
      <c r="BI9" s="312">
        <v>6615820.2023807494</v>
      </c>
      <c r="BJ9" s="312">
        <v>6531913.0086532207</v>
      </c>
    </row>
    <row r="10" spans="1:62" ht="14.85" customHeight="1">
      <c r="A10" s="1216" t="s">
        <v>506</v>
      </c>
      <c r="B10" s="1223">
        <v>17.908000000000001</v>
      </c>
      <c r="C10" s="1223">
        <v>28.135999999999999</v>
      </c>
      <c r="D10" s="1223">
        <v>34.840000000000003</v>
      </c>
      <c r="E10" s="1223">
        <v>37.896000000000001</v>
      </c>
      <c r="F10" s="1223">
        <v>46.165999999999997</v>
      </c>
      <c r="G10" s="1223">
        <v>60.67</v>
      </c>
      <c r="H10" s="1223">
        <v>73.186000000000007</v>
      </c>
      <c r="I10" s="1223">
        <v>79.378</v>
      </c>
      <c r="J10" s="1223">
        <v>108.81</v>
      </c>
      <c r="K10" s="1223">
        <v>120.72799999999999</v>
      </c>
      <c r="L10" s="1223">
        <v>207</v>
      </c>
      <c r="M10" s="1223">
        <v>211.4</v>
      </c>
      <c r="N10" s="1223">
        <v>255.9</v>
      </c>
      <c r="O10" s="1223">
        <v>357.8</v>
      </c>
      <c r="P10" s="1223">
        <v>686.5</v>
      </c>
      <c r="Q10" s="1223">
        <v>1051.0999999999999</v>
      </c>
      <c r="R10" s="1223">
        <v>1270</v>
      </c>
      <c r="S10" s="1223">
        <v>1325</v>
      </c>
      <c r="T10" s="1223">
        <v>1526</v>
      </c>
      <c r="U10" s="1223">
        <v>2418.3000000000002</v>
      </c>
      <c r="V10" s="1223">
        <v>3573.7</v>
      </c>
      <c r="W10" s="317">
        <v>3816.8</v>
      </c>
      <c r="X10" s="317">
        <v>4517</v>
      </c>
      <c r="Y10" s="317">
        <v>5203.6000000000004</v>
      </c>
      <c r="Z10" s="317">
        <v>6030</v>
      </c>
      <c r="AA10" s="317">
        <v>6851</v>
      </c>
      <c r="AB10" s="317">
        <v>7217.6</v>
      </c>
      <c r="AC10" s="317">
        <v>9882</v>
      </c>
      <c r="AD10" s="317">
        <v>11274.5</v>
      </c>
      <c r="AE10" s="317">
        <v>7739.1</v>
      </c>
      <c r="AF10" s="317">
        <v>10175</v>
      </c>
      <c r="AG10" s="317">
        <v>10964.4</v>
      </c>
      <c r="AH10" s="317">
        <v>15713.1</v>
      </c>
      <c r="AI10" s="317">
        <v>23475.200000000001</v>
      </c>
      <c r="AJ10" s="317">
        <v>25889.5</v>
      </c>
      <c r="AK10" s="317">
        <v>29965.4</v>
      </c>
      <c r="AL10" s="317">
        <v>43999.8</v>
      </c>
      <c r="AM10" s="317">
        <v>52076.200000000004</v>
      </c>
      <c r="AN10" s="317">
        <v>61263.199999999997</v>
      </c>
      <c r="AO10" s="317">
        <v>110765.09999999999</v>
      </c>
      <c r="AP10" s="317">
        <v>154406</v>
      </c>
      <c r="AQ10" s="317">
        <v>235453.7</v>
      </c>
      <c r="AR10" s="317">
        <v>300140.09999999998</v>
      </c>
      <c r="AS10" s="317">
        <v>324676.40000000002</v>
      </c>
      <c r="AT10" s="317">
        <v>401080.6</v>
      </c>
      <c r="AU10" s="317">
        <v>498952.42</v>
      </c>
      <c r="AV10" s="317">
        <v>852357.95951439999</v>
      </c>
      <c r="AW10" s="317">
        <v>1465281.52699541</v>
      </c>
      <c r="AX10" s="317">
        <v>2293605.8389109499</v>
      </c>
      <c r="AY10" s="317">
        <v>2132401.18807165</v>
      </c>
      <c r="AZ10" s="317">
        <v>2323644.5855058203</v>
      </c>
      <c r="BA10" s="317">
        <v>2815361.8558841497</v>
      </c>
      <c r="BB10" s="317">
        <v>3147266.3179411096</v>
      </c>
      <c r="BC10" s="317">
        <v>3351750.5290973797</v>
      </c>
      <c r="BD10" s="317">
        <v>3090557.2901347098</v>
      </c>
      <c r="BE10" s="317">
        <v>2928000.14430675</v>
      </c>
      <c r="BF10" s="317">
        <v>2858793.5777189401</v>
      </c>
      <c r="BG10" s="317">
        <v>2810623.3112614206</v>
      </c>
      <c r="BH10" s="317">
        <v>2784720.3908412298</v>
      </c>
      <c r="BI10" s="317">
        <v>2792617.1234580898</v>
      </c>
      <c r="BJ10" s="317">
        <v>2704981.0770027996</v>
      </c>
    </row>
    <row r="11" spans="1:62" ht="14.85" customHeight="1">
      <c r="A11" s="1216" t="s">
        <v>502</v>
      </c>
      <c r="B11" s="1224">
        <v>17.908000000000001</v>
      </c>
      <c r="C11" s="1224">
        <v>28.135999999999999</v>
      </c>
      <c r="D11" s="1224">
        <v>34.840000000000003</v>
      </c>
      <c r="E11" s="1224">
        <v>37.896000000000001</v>
      </c>
      <c r="F11" s="1224">
        <v>46.165999999999997</v>
      </c>
      <c r="G11" s="1224">
        <v>60.67</v>
      </c>
      <c r="H11" s="1224">
        <v>73.186000000000007</v>
      </c>
      <c r="I11" s="1224">
        <v>79.378</v>
      </c>
      <c r="J11" s="1224">
        <v>108.81</v>
      </c>
      <c r="K11" s="1224">
        <v>120.72799999999999</v>
      </c>
      <c r="L11" s="1224">
        <v>207</v>
      </c>
      <c r="M11" s="1224">
        <v>211.4</v>
      </c>
      <c r="N11" s="1224">
        <v>255.9</v>
      </c>
      <c r="O11" s="1224">
        <v>357.8</v>
      </c>
      <c r="P11" s="1224">
        <v>686.5</v>
      </c>
      <c r="Q11" s="1224">
        <v>1051.0999999999999</v>
      </c>
      <c r="R11" s="1224">
        <v>1270</v>
      </c>
      <c r="S11" s="1224">
        <v>1325</v>
      </c>
      <c r="T11" s="1224">
        <v>1526</v>
      </c>
      <c r="U11" s="1224">
        <v>2418.3000000000002</v>
      </c>
      <c r="V11" s="1224">
        <v>3573.7</v>
      </c>
      <c r="W11" s="314">
        <v>3816.8</v>
      </c>
      <c r="X11" s="314">
        <v>4517</v>
      </c>
      <c r="Y11" s="314">
        <v>5203.6000000000004</v>
      </c>
      <c r="Z11" s="314">
        <v>6030</v>
      </c>
      <c r="AA11" s="314">
        <v>6851</v>
      </c>
      <c r="AB11" s="314">
        <v>7217.6</v>
      </c>
      <c r="AC11" s="314">
        <v>9882</v>
      </c>
      <c r="AD11" s="314">
        <v>11274.5</v>
      </c>
      <c r="AE11" s="314">
        <v>7739.1</v>
      </c>
      <c r="AF11" s="314">
        <v>10175</v>
      </c>
      <c r="AG11" s="314">
        <v>10964.4</v>
      </c>
      <c r="AH11" s="314">
        <v>13333.3</v>
      </c>
      <c r="AI11" s="314">
        <v>22890.3</v>
      </c>
      <c r="AJ11" s="314">
        <v>25114</v>
      </c>
      <c r="AK11" s="314">
        <v>28993.200000000001</v>
      </c>
      <c r="AL11" s="314">
        <v>43278.3</v>
      </c>
      <c r="AM11" s="314">
        <v>50781</v>
      </c>
      <c r="AN11" s="314">
        <v>58679.199999999997</v>
      </c>
      <c r="AO11" s="314">
        <v>107299</v>
      </c>
      <c r="AP11" s="314">
        <v>145871.20000000001</v>
      </c>
      <c r="AQ11" s="314">
        <v>230774</v>
      </c>
      <c r="AR11" s="314">
        <v>289863</v>
      </c>
      <c r="AS11" s="314">
        <v>313076</v>
      </c>
      <c r="AT11" s="314">
        <v>390415.2</v>
      </c>
      <c r="AU11" s="314">
        <v>486634.32</v>
      </c>
      <c r="AV11" s="314">
        <v>838629.95804220997</v>
      </c>
      <c r="AW11" s="314">
        <v>1443022.0056529499</v>
      </c>
      <c r="AX11" s="314">
        <v>2254912.5136311701</v>
      </c>
      <c r="AY11" s="314">
        <v>2085897.1050292503</v>
      </c>
      <c r="AZ11" s="314">
        <v>2268090.1545594302</v>
      </c>
      <c r="BA11" s="314">
        <v>2779225.9807862001</v>
      </c>
      <c r="BB11" s="314">
        <v>3074243.34509617</v>
      </c>
      <c r="BC11" s="314">
        <v>3288040.1307519595</v>
      </c>
      <c r="BD11" s="314">
        <v>2987226.04571698</v>
      </c>
      <c r="BE11" s="314">
        <v>2818086.3336672597</v>
      </c>
      <c r="BF11" s="318">
        <v>2753425.4433773095</v>
      </c>
      <c r="BG11" s="314">
        <v>2709108.0072596003</v>
      </c>
      <c r="BH11" s="314">
        <v>2691160.6984393098</v>
      </c>
      <c r="BI11" s="314">
        <v>2693812.8235807796</v>
      </c>
      <c r="BJ11" s="318">
        <v>1299664.2810484397</v>
      </c>
    </row>
    <row r="12" spans="1:62" ht="14.85" customHeight="1">
      <c r="A12" s="1216" t="s">
        <v>503</v>
      </c>
      <c r="B12" s="315">
        <v>0</v>
      </c>
      <c r="C12" s="315">
        <v>0</v>
      </c>
      <c r="D12" s="315">
        <v>0</v>
      </c>
      <c r="E12" s="315">
        <v>0</v>
      </c>
      <c r="F12" s="315">
        <v>0</v>
      </c>
      <c r="G12" s="315">
        <v>0</v>
      </c>
      <c r="H12" s="315">
        <v>0</v>
      </c>
      <c r="I12" s="315">
        <v>0</v>
      </c>
      <c r="J12" s="315">
        <v>0</v>
      </c>
      <c r="K12" s="315">
        <v>0</v>
      </c>
      <c r="L12" s="1224"/>
      <c r="M12" s="1224"/>
      <c r="N12" s="1224"/>
      <c r="O12" s="1224"/>
      <c r="P12" s="1224"/>
      <c r="Q12" s="1224"/>
      <c r="R12" s="1224"/>
      <c r="S12" s="1224"/>
      <c r="T12" s="1224"/>
      <c r="U12" s="1224"/>
      <c r="V12" s="315">
        <v>0</v>
      </c>
      <c r="W12" s="315">
        <v>0</v>
      </c>
      <c r="X12" s="315">
        <v>0</v>
      </c>
      <c r="Y12" s="315">
        <v>0</v>
      </c>
      <c r="Z12" s="315">
        <v>0</v>
      </c>
      <c r="AA12" s="315">
        <v>0</v>
      </c>
      <c r="AB12" s="315">
        <v>0</v>
      </c>
      <c r="AC12" s="315">
        <v>0</v>
      </c>
      <c r="AD12" s="315">
        <v>0</v>
      </c>
      <c r="AE12" s="315">
        <v>0</v>
      </c>
      <c r="AF12" s="314"/>
      <c r="AG12" s="314"/>
      <c r="AH12" s="314">
        <v>2007.9</v>
      </c>
      <c r="AI12" s="314">
        <v>419.8</v>
      </c>
      <c r="AJ12" s="314">
        <v>639.6</v>
      </c>
      <c r="AK12" s="314">
        <v>821.1</v>
      </c>
      <c r="AL12" s="314">
        <v>612.5</v>
      </c>
      <c r="AM12" s="314">
        <v>1126.9000000000001</v>
      </c>
      <c r="AN12" s="314">
        <v>2471.5</v>
      </c>
      <c r="AO12" s="314">
        <v>2507.6999999999998</v>
      </c>
      <c r="AP12" s="314">
        <v>7493.8</v>
      </c>
      <c r="AQ12" s="314">
        <v>3683.9</v>
      </c>
      <c r="AR12" s="314">
        <v>8346.1</v>
      </c>
      <c r="AS12" s="314">
        <v>11320.4</v>
      </c>
      <c r="AT12" s="314">
        <v>10081.299999999999</v>
      </c>
      <c r="AU12" s="314">
        <v>9876.7999999999993</v>
      </c>
      <c r="AV12" s="314">
        <v>13296.034462129999</v>
      </c>
      <c r="AW12" s="314">
        <v>22075.850743310002</v>
      </c>
      <c r="AX12" s="314">
        <v>35562.985247279998</v>
      </c>
      <c r="AY12" s="314">
        <v>41376.21430164</v>
      </c>
      <c r="AZ12" s="314">
        <v>51011.629653960001</v>
      </c>
      <c r="BA12" s="314">
        <v>33215.103035259999</v>
      </c>
      <c r="BB12" s="314">
        <v>69750.145891420005</v>
      </c>
      <c r="BC12" s="314">
        <v>59456.336535219998</v>
      </c>
      <c r="BD12" s="314">
        <v>98609.889969520009</v>
      </c>
      <c r="BE12" s="314">
        <v>105217.37837289</v>
      </c>
      <c r="BF12" s="314">
        <v>101427.01400089001</v>
      </c>
      <c r="BG12" s="314">
        <v>96872.12685868</v>
      </c>
      <c r="BH12" s="314">
        <v>90433.205417670004</v>
      </c>
      <c r="BI12" s="314">
        <v>95464.242660820004</v>
      </c>
      <c r="BJ12" s="314">
        <v>1402335.1196097401</v>
      </c>
    </row>
    <row r="13" spans="1:62" ht="14.85" customHeight="1">
      <c r="A13" s="1216" t="s">
        <v>504</v>
      </c>
      <c r="B13" s="315">
        <v>0</v>
      </c>
      <c r="C13" s="315">
        <v>0</v>
      </c>
      <c r="D13" s="315">
        <v>0</v>
      </c>
      <c r="E13" s="315">
        <v>0</v>
      </c>
      <c r="F13" s="315">
        <v>0</v>
      </c>
      <c r="G13" s="315">
        <v>0</v>
      </c>
      <c r="H13" s="315">
        <v>0</v>
      </c>
      <c r="I13" s="315">
        <v>0</v>
      </c>
      <c r="J13" s="315">
        <v>0</v>
      </c>
      <c r="K13" s="315">
        <v>0</v>
      </c>
      <c r="L13" s="1224"/>
      <c r="M13" s="1224"/>
      <c r="N13" s="1224"/>
      <c r="O13" s="1224"/>
      <c r="P13" s="1224"/>
      <c r="Q13" s="1224"/>
      <c r="R13" s="1224"/>
      <c r="S13" s="1224"/>
      <c r="T13" s="1224"/>
      <c r="U13" s="1224"/>
      <c r="V13" s="315">
        <v>0</v>
      </c>
      <c r="W13" s="315">
        <v>0</v>
      </c>
      <c r="X13" s="315">
        <v>0</v>
      </c>
      <c r="Y13" s="315">
        <v>0</v>
      </c>
      <c r="Z13" s="315">
        <v>0</v>
      </c>
      <c r="AA13" s="315">
        <v>0</v>
      </c>
      <c r="AB13" s="315">
        <v>0</v>
      </c>
      <c r="AC13" s="315">
        <v>0</v>
      </c>
      <c r="AD13" s="315">
        <v>0</v>
      </c>
      <c r="AE13" s="315">
        <v>0</v>
      </c>
      <c r="AF13" s="314"/>
      <c r="AG13" s="314"/>
      <c r="AH13" s="314">
        <v>371.9</v>
      </c>
      <c r="AI13" s="314">
        <v>165.1</v>
      </c>
      <c r="AJ13" s="314">
        <v>135.9</v>
      </c>
      <c r="AK13" s="314">
        <v>151.1</v>
      </c>
      <c r="AL13" s="314">
        <v>109</v>
      </c>
      <c r="AM13" s="314">
        <v>168.3</v>
      </c>
      <c r="AN13" s="314">
        <v>112.5</v>
      </c>
      <c r="AO13" s="314">
        <v>958.4</v>
      </c>
      <c r="AP13" s="314">
        <v>1041</v>
      </c>
      <c r="AQ13" s="314">
        <v>995.8</v>
      </c>
      <c r="AR13" s="314">
        <v>1931</v>
      </c>
      <c r="AS13" s="314">
        <v>280</v>
      </c>
      <c r="AT13" s="314">
        <v>584.1</v>
      </c>
      <c r="AU13" s="314">
        <v>2441.3000000000002</v>
      </c>
      <c r="AV13" s="314">
        <v>431.96701006000001</v>
      </c>
      <c r="AW13" s="314">
        <v>183.67059915000002</v>
      </c>
      <c r="AX13" s="314">
        <v>3130.3400324999998</v>
      </c>
      <c r="AY13" s="314">
        <v>5127.86874076</v>
      </c>
      <c r="AZ13" s="314">
        <v>4542.8012924300001</v>
      </c>
      <c r="BA13" s="314">
        <v>2920.77206269</v>
      </c>
      <c r="BB13" s="314">
        <v>3272.8269535200002</v>
      </c>
      <c r="BC13" s="314">
        <v>4254.0618101999999</v>
      </c>
      <c r="BD13" s="314">
        <v>4721.3544482099996</v>
      </c>
      <c r="BE13" s="314">
        <v>4696.4322666000007</v>
      </c>
      <c r="BF13" s="314">
        <v>3941.1203407399998</v>
      </c>
      <c r="BG13" s="314">
        <v>4643.1771431400002</v>
      </c>
      <c r="BH13" s="314">
        <v>3126.4869842500002</v>
      </c>
      <c r="BI13" s="314">
        <v>3340.05721649</v>
      </c>
      <c r="BJ13" s="314">
        <v>2981.6763446199998</v>
      </c>
    </row>
    <row r="14" spans="1:62" ht="14.85" customHeight="1">
      <c r="A14" s="1216" t="s">
        <v>507</v>
      </c>
      <c r="B14" s="1227">
        <v>36.881999999999998</v>
      </c>
      <c r="C14" s="1227">
        <v>42.375999999999998</v>
      </c>
      <c r="D14" s="1227">
        <v>48.448</v>
      </c>
      <c r="E14" s="1227">
        <v>56.374000000000002</v>
      </c>
      <c r="F14" s="1227">
        <v>68.262</v>
      </c>
      <c r="G14" s="1227">
        <v>80.346000000000004</v>
      </c>
      <c r="H14" s="1227">
        <v>89.33</v>
      </c>
      <c r="I14" s="1227">
        <v>51.863999999999997</v>
      </c>
      <c r="J14" s="1227">
        <v>74.742000000000004</v>
      </c>
      <c r="K14" s="1227">
        <v>94.677999999999997</v>
      </c>
      <c r="L14" s="1227">
        <v>129.69999999999999</v>
      </c>
      <c r="M14" s="1227">
        <v>160.4</v>
      </c>
      <c r="N14" s="1227">
        <v>200.9</v>
      </c>
      <c r="O14" s="1227">
        <v>224.5</v>
      </c>
      <c r="P14" s="1227">
        <v>286.7</v>
      </c>
      <c r="Q14" s="1227">
        <v>521.29999999999995</v>
      </c>
      <c r="R14" s="1227">
        <v>709.2</v>
      </c>
      <c r="S14" s="1227">
        <v>930.1</v>
      </c>
      <c r="T14" s="1227">
        <v>1075.7</v>
      </c>
      <c r="U14" s="1227">
        <v>1283.8</v>
      </c>
      <c r="V14" s="1227">
        <v>1589.5</v>
      </c>
      <c r="W14" s="319">
        <v>1979.2</v>
      </c>
      <c r="X14" s="319">
        <v>2321.1999999999998</v>
      </c>
      <c r="Y14" s="319">
        <v>2879.3</v>
      </c>
      <c r="Z14" s="319">
        <v>3361.3</v>
      </c>
      <c r="AA14" s="319">
        <v>3699.9</v>
      </c>
      <c r="AB14" s="319">
        <v>4270.2</v>
      </c>
      <c r="AC14" s="319">
        <v>5206.7</v>
      </c>
      <c r="AD14" s="319">
        <v>7122.7</v>
      </c>
      <c r="AE14" s="319">
        <v>9237.7999999999993</v>
      </c>
      <c r="AF14" s="319">
        <v>13013.5</v>
      </c>
      <c r="AG14" s="319">
        <v>19395.3</v>
      </c>
      <c r="AH14" s="319">
        <v>26071.1</v>
      </c>
      <c r="AI14" s="319">
        <v>37054.800000000003</v>
      </c>
      <c r="AJ14" s="319">
        <v>49601.1</v>
      </c>
      <c r="AK14" s="319">
        <v>62135</v>
      </c>
      <c r="AL14" s="319">
        <v>68776.899999999994</v>
      </c>
      <c r="AM14" s="319">
        <v>84099.5</v>
      </c>
      <c r="AN14" s="319">
        <v>101373.5</v>
      </c>
      <c r="AO14" s="319">
        <v>128365.8</v>
      </c>
      <c r="AP14" s="319">
        <v>164624.20000000001</v>
      </c>
      <c r="AQ14" s="319">
        <v>216509.4</v>
      </c>
      <c r="AR14" s="319">
        <v>244064.1</v>
      </c>
      <c r="AS14" s="319">
        <v>312368.90000000002</v>
      </c>
      <c r="AT14" s="319">
        <v>359311.2</v>
      </c>
      <c r="AU14" s="319">
        <v>401986.76</v>
      </c>
      <c r="AV14" s="319">
        <v>592514.76733653003</v>
      </c>
      <c r="AW14" s="319">
        <v>753868.75500944001</v>
      </c>
      <c r="AX14" s="319">
        <v>1091812.1671970999</v>
      </c>
      <c r="AY14" s="319">
        <v>1133313.29683943</v>
      </c>
      <c r="AZ14" s="319">
        <v>1169543.0817622798</v>
      </c>
      <c r="BA14" s="319">
        <v>1123355.4342271101</v>
      </c>
      <c r="BB14" s="319">
        <v>1171917.8254019399</v>
      </c>
      <c r="BC14" s="319">
        <v>1244299.3812924</v>
      </c>
      <c r="BD14" s="319">
        <v>1371283.5683247801</v>
      </c>
      <c r="BE14" s="319">
        <v>1449684.99689236</v>
      </c>
      <c r="BF14" s="319">
        <v>1589175.35625978</v>
      </c>
      <c r="BG14" s="319">
        <v>1671012.9875064099</v>
      </c>
      <c r="BH14" s="319">
        <v>1763467.7235824398</v>
      </c>
      <c r="BI14" s="319">
        <v>1783327.9127228598</v>
      </c>
      <c r="BJ14" s="319">
        <v>1861410.9697636</v>
      </c>
    </row>
    <row r="15" spans="1:62" ht="14.85" customHeight="1">
      <c r="A15" s="1216" t="s">
        <v>502</v>
      </c>
      <c r="B15" s="1224">
        <v>36.881999999999998</v>
      </c>
      <c r="C15" s="1224">
        <v>42.375999999999998</v>
      </c>
      <c r="D15" s="1224">
        <v>48.448</v>
      </c>
      <c r="E15" s="1224">
        <v>56.374000000000002</v>
      </c>
      <c r="F15" s="1224">
        <v>68.262</v>
      </c>
      <c r="G15" s="1224">
        <v>80.346000000000004</v>
      </c>
      <c r="H15" s="1224">
        <v>89.33</v>
      </c>
      <c r="I15" s="1224">
        <v>51.863999999999997</v>
      </c>
      <c r="J15" s="1224">
        <v>74.742000000000004</v>
      </c>
      <c r="K15" s="1224">
        <v>94.677999999999997</v>
      </c>
      <c r="L15" s="1224">
        <v>129.69999999999999</v>
      </c>
      <c r="M15" s="1224">
        <v>160.4</v>
      </c>
      <c r="N15" s="1224">
        <v>200.9</v>
      </c>
      <c r="O15" s="1224">
        <v>224.5</v>
      </c>
      <c r="P15" s="1224">
        <v>286.7</v>
      </c>
      <c r="Q15" s="1224">
        <v>521.29999999999995</v>
      </c>
      <c r="R15" s="1224">
        <v>709.2</v>
      </c>
      <c r="S15" s="1224">
        <v>930.1</v>
      </c>
      <c r="T15" s="1224">
        <v>1075.7</v>
      </c>
      <c r="U15" s="1224">
        <v>1283.8</v>
      </c>
      <c r="V15" s="1224">
        <v>1589.5</v>
      </c>
      <c r="W15" s="314">
        <v>1979.2</v>
      </c>
      <c r="X15" s="314">
        <v>2321.1999999999998</v>
      </c>
      <c r="Y15" s="314">
        <v>2879.3</v>
      </c>
      <c r="Z15" s="314">
        <v>3361.3</v>
      </c>
      <c r="AA15" s="314">
        <v>3699.9</v>
      </c>
      <c r="AB15" s="314">
        <v>4270.2</v>
      </c>
      <c r="AC15" s="314">
        <v>5206.7</v>
      </c>
      <c r="AD15" s="314">
        <v>7122.7</v>
      </c>
      <c r="AE15" s="314">
        <v>9237.7999999999993</v>
      </c>
      <c r="AF15" s="314">
        <v>13013.5</v>
      </c>
      <c r="AG15" s="314">
        <v>19395.3</v>
      </c>
      <c r="AH15" s="314">
        <v>26033.4</v>
      </c>
      <c r="AI15" s="314">
        <v>36834.199999999997</v>
      </c>
      <c r="AJ15" s="314">
        <v>49295.3</v>
      </c>
      <c r="AK15" s="314">
        <v>61250.9</v>
      </c>
      <c r="AL15" s="314">
        <v>68471.100000000006</v>
      </c>
      <c r="AM15" s="314">
        <v>83862.399999999994</v>
      </c>
      <c r="AN15" s="314">
        <v>100889.5</v>
      </c>
      <c r="AO15" s="314">
        <v>127811.3</v>
      </c>
      <c r="AP15" s="314">
        <v>163963.9</v>
      </c>
      <c r="AQ15" s="314">
        <v>216258.1</v>
      </c>
      <c r="AR15" s="314">
        <v>242786.5</v>
      </c>
      <c r="AS15" s="314">
        <v>311190.3</v>
      </c>
      <c r="AT15" s="314">
        <v>358716.4</v>
      </c>
      <c r="AU15" s="314">
        <v>400388.8</v>
      </c>
      <c r="AV15" s="314">
        <v>586213.47208853008</v>
      </c>
      <c r="AW15" s="314">
        <v>748246.57900943991</v>
      </c>
      <c r="AX15" s="314">
        <v>1083838.7857820899</v>
      </c>
      <c r="AY15" s="314">
        <v>1124368.46900055</v>
      </c>
      <c r="AZ15" s="314">
        <v>1161650.1315339399</v>
      </c>
      <c r="BA15" s="314">
        <v>1114978.3918318499</v>
      </c>
      <c r="BB15" s="314">
        <v>1165579.5944596499</v>
      </c>
      <c r="BC15" s="314">
        <v>1234186.88194476</v>
      </c>
      <c r="BD15" s="314">
        <v>1368703.61093856</v>
      </c>
      <c r="BE15" s="314">
        <v>1446986.0614643102</v>
      </c>
      <c r="BF15" s="314">
        <v>1587098.4591906602</v>
      </c>
      <c r="BG15" s="314">
        <v>1669240.7426462299</v>
      </c>
      <c r="BH15" s="314">
        <v>1761623.8807502699</v>
      </c>
      <c r="BI15" s="314">
        <v>1781909.4656782898</v>
      </c>
      <c r="BJ15" s="314">
        <v>1859569.4374766501</v>
      </c>
    </row>
    <row r="16" spans="1:62" ht="14.85" customHeight="1">
      <c r="A16" s="1216" t="s">
        <v>503</v>
      </c>
      <c r="B16" s="315">
        <v>0</v>
      </c>
      <c r="C16" s="315">
        <v>0</v>
      </c>
      <c r="D16" s="315">
        <v>0</v>
      </c>
      <c r="E16" s="315">
        <v>0</v>
      </c>
      <c r="F16" s="315">
        <v>0</v>
      </c>
      <c r="G16" s="315">
        <v>0</v>
      </c>
      <c r="H16" s="315">
        <v>0</v>
      </c>
      <c r="I16" s="315">
        <v>0</v>
      </c>
      <c r="J16" s="315">
        <v>0</v>
      </c>
      <c r="K16" s="315">
        <v>0</v>
      </c>
      <c r="L16" s="315">
        <v>0</v>
      </c>
      <c r="M16" s="315">
        <v>0</v>
      </c>
      <c r="N16" s="315">
        <v>0</v>
      </c>
      <c r="O16" s="315">
        <v>0</v>
      </c>
      <c r="P16" s="315">
        <v>0</v>
      </c>
      <c r="Q16" s="315">
        <v>0</v>
      </c>
      <c r="R16" s="315">
        <v>0</v>
      </c>
      <c r="S16" s="315">
        <v>0</v>
      </c>
      <c r="T16" s="315">
        <v>0</v>
      </c>
      <c r="U16" s="315">
        <v>0</v>
      </c>
      <c r="V16" s="315">
        <v>0</v>
      </c>
      <c r="W16" s="315">
        <v>0</v>
      </c>
      <c r="X16" s="315">
        <v>0</v>
      </c>
      <c r="Y16" s="315">
        <v>0</v>
      </c>
      <c r="Z16" s="315">
        <v>0</v>
      </c>
      <c r="AA16" s="315">
        <v>0</v>
      </c>
      <c r="AB16" s="315">
        <v>0</v>
      </c>
      <c r="AC16" s="315">
        <v>0</v>
      </c>
      <c r="AD16" s="315">
        <v>0</v>
      </c>
      <c r="AE16" s="315">
        <v>0</v>
      </c>
      <c r="AF16" s="314"/>
      <c r="AG16" s="314"/>
      <c r="AH16" s="314">
        <v>16.3</v>
      </c>
      <c r="AI16" s="314">
        <v>142.9</v>
      </c>
      <c r="AJ16" s="314">
        <v>162.19999999999999</v>
      </c>
      <c r="AK16" s="314">
        <v>734.6</v>
      </c>
      <c r="AL16" s="314">
        <v>248.9</v>
      </c>
      <c r="AM16" s="314">
        <v>154.30000000000001</v>
      </c>
      <c r="AN16" s="314">
        <v>359.8</v>
      </c>
      <c r="AO16" s="314">
        <v>261.10000000000002</v>
      </c>
      <c r="AP16" s="314">
        <v>391.1</v>
      </c>
      <c r="AQ16" s="314">
        <v>195.7</v>
      </c>
      <c r="AR16" s="314">
        <v>760.8</v>
      </c>
      <c r="AS16" s="314">
        <v>749.1</v>
      </c>
      <c r="AT16" s="314">
        <v>479.2</v>
      </c>
      <c r="AU16" s="314">
        <v>631.65</v>
      </c>
      <c r="AV16" s="314">
        <v>5959.3546770000003</v>
      </c>
      <c r="AW16" s="314">
        <v>4614.2190000000001</v>
      </c>
      <c r="AX16" s="314">
        <v>5425.9460184999998</v>
      </c>
      <c r="AY16" s="314">
        <v>6821.5969042500001</v>
      </c>
      <c r="AZ16" s="314">
        <v>6246.7887652600002</v>
      </c>
      <c r="BA16" s="314">
        <v>6513.2669015200008</v>
      </c>
      <c r="BB16" s="314">
        <v>5064.1587995299997</v>
      </c>
      <c r="BC16" s="314">
        <v>8818.2676617399993</v>
      </c>
      <c r="BD16" s="314">
        <v>2209.3409147500001</v>
      </c>
      <c r="BE16" s="314">
        <v>2237.6655319899996</v>
      </c>
      <c r="BF16" s="314">
        <v>1956.7744136600002</v>
      </c>
      <c r="BG16" s="314">
        <v>1654.49834904</v>
      </c>
      <c r="BH16" s="314">
        <v>1682.4965548499999</v>
      </c>
      <c r="BI16" s="314">
        <v>1349.1164717300001</v>
      </c>
      <c r="BJ16" s="314">
        <v>1734.6839251600002</v>
      </c>
    </row>
    <row r="17" spans="1:62" ht="14.85" customHeight="1">
      <c r="A17" s="1216" t="s">
        <v>504</v>
      </c>
      <c r="B17" s="315">
        <v>0</v>
      </c>
      <c r="C17" s="315">
        <v>0</v>
      </c>
      <c r="D17" s="315">
        <v>0</v>
      </c>
      <c r="E17" s="315">
        <v>0</v>
      </c>
      <c r="F17" s="315">
        <v>0</v>
      </c>
      <c r="G17" s="315">
        <v>0</v>
      </c>
      <c r="H17" s="315">
        <v>0</v>
      </c>
      <c r="I17" s="315">
        <v>0</v>
      </c>
      <c r="J17" s="315">
        <v>0</v>
      </c>
      <c r="K17" s="315">
        <v>0</v>
      </c>
      <c r="L17" s="315">
        <v>0</v>
      </c>
      <c r="M17" s="315">
        <v>0</v>
      </c>
      <c r="N17" s="315">
        <v>0</v>
      </c>
      <c r="O17" s="315">
        <v>0</v>
      </c>
      <c r="P17" s="315">
        <v>0</v>
      </c>
      <c r="Q17" s="315">
        <v>0</v>
      </c>
      <c r="R17" s="315">
        <v>0</v>
      </c>
      <c r="S17" s="315">
        <v>0</v>
      </c>
      <c r="T17" s="315">
        <v>0</v>
      </c>
      <c r="U17" s="315">
        <v>0</v>
      </c>
      <c r="V17" s="315">
        <v>0</v>
      </c>
      <c r="W17" s="315">
        <v>0</v>
      </c>
      <c r="X17" s="315">
        <v>0</v>
      </c>
      <c r="Y17" s="315">
        <v>0</v>
      </c>
      <c r="Z17" s="315">
        <v>0</v>
      </c>
      <c r="AA17" s="315">
        <v>0</v>
      </c>
      <c r="AB17" s="315">
        <v>0</v>
      </c>
      <c r="AC17" s="315">
        <v>0</v>
      </c>
      <c r="AD17" s="315">
        <v>0</v>
      </c>
      <c r="AE17" s="315">
        <v>0</v>
      </c>
      <c r="AF17" s="314"/>
      <c r="AG17" s="314"/>
      <c r="AH17" s="314">
        <v>21.4</v>
      </c>
      <c r="AI17" s="314">
        <v>77.7</v>
      </c>
      <c r="AJ17" s="314">
        <v>143.6</v>
      </c>
      <c r="AK17" s="314">
        <v>149.5</v>
      </c>
      <c r="AL17" s="314">
        <v>56.9</v>
      </c>
      <c r="AM17" s="314">
        <v>82.8</v>
      </c>
      <c r="AN17" s="314">
        <v>124.2</v>
      </c>
      <c r="AO17" s="314">
        <v>293.39999999999998</v>
      </c>
      <c r="AP17" s="314">
        <v>269.2</v>
      </c>
      <c r="AQ17" s="314">
        <v>55.6</v>
      </c>
      <c r="AR17" s="314">
        <v>516.79999999999995</v>
      </c>
      <c r="AS17" s="314">
        <v>429.5</v>
      </c>
      <c r="AT17" s="314">
        <v>115.6</v>
      </c>
      <c r="AU17" s="314">
        <v>966.31</v>
      </c>
      <c r="AV17" s="314">
        <v>341.94057099999998</v>
      </c>
      <c r="AW17" s="314">
        <v>1007.957</v>
      </c>
      <c r="AX17" s="314">
        <v>2547.4353965100004</v>
      </c>
      <c r="AY17" s="314">
        <v>2123.2309346300003</v>
      </c>
      <c r="AZ17" s="314">
        <v>1646.16146308</v>
      </c>
      <c r="BA17" s="314">
        <v>1863.77549374</v>
      </c>
      <c r="BB17" s="314">
        <v>1274.0721427599999</v>
      </c>
      <c r="BC17" s="314">
        <v>1294.2316859</v>
      </c>
      <c r="BD17" s="314">
        <v>370.61647147000002</v>
      </c>
      <c r="BE17" s="314">
        <v>461.26989606000001</v>
      </c>
      <c r="BF17" s="314">
        <v>120.12265545999999</v>
      </c>
      <c r="BG17" s="314">
        <v>117.74651114</v>
      </c>
      <c r="BH17" s="314">
        <v>161.34627731999998</v>
      </c>
      <c r="BI17" s="314">
        <v>69.330572840000002</v>
      </c>
      <c r="BJ17" s="314">
        <v>106.84836179000001</v>
      </c>
    </row>
    <row r="18" spans="1:62" ht="14.85" customHeight="1">
      <c r="A18" s="1216" t="s">
        <v>508</v>
      </c>
      <c r="B18" s="315">
        <v>0</v>
      </c>
      <c r="C18" s="315">
        <v>0</v>
      </c>
      <c r="D18" s="315">
        <v>0</v>
      </c>
      <c r="E18" s="315">
        <v>0</v>
      </c>
      <c r="F18" s="315">
        <v>0</v>
      </c>
      <c r="G18" s="315">
        <v>0</v>
      </c>
      <c r="H18" s="315">
        <v>0</v>
      </c>
      <c r="I18" s="315">
        <v>0</v>
      </c>
      <c r="J18" s="315">
        <v>0</v>
      </c>
      <c r="K18" s="315">
        <v>0</v>
      </c>
      <c r="L18" s="315">
        <v>0</v>
      </c>
      <c r="M18" s="315">
        <v>0</v>
      </c>
      <c r="N18" s="315">
        <v>0</v>
      </c>
      <c r="O18" s="315">
        <v>0</v>
      </c>
      <c r="P18" s="315">
        <v>0</v>
      </c>
      <c r="Q18" s="315">
        <v>0</v>
      </c>
      <c r="R18" s="315">
        <v>0</v>
      </c>
      <c r="S18" s="315">
        <v>0</v>
      </c>
      <c r="T18" s="315">
        <v>0</v>
      </c>
      <c r="U18" s="315">
        <v>0</v>
      </c>
      <c r="V18" s="315">
        <v>0</v>
      </c>
      <c r="W18" s="315">
        <v>0</v>
      </c>
      <c r="X18" s="315">
        <v>0</v>
      </c>
      <c r="Y18" s="315">
        <v>0</v>
      </c>
      <c r="Z18" s="315">
        <v>0</v>
      </c>
      <c r="AA18" s="315">
        <v>0</v>
      </c>
      <c r="AB18" s="315">
        <v>0</v>
      </c>
      <c r="AC18" s="315">
        <v>0</v>
      </c>
      <c r="AD18" s="315">
        <v>0</v>
      </c>
      <c r="AE18" s="315">
        <v>0</v>
      </c>
      <c r="AF18" s="317">
        <v>0</v>
      </c>
      <c r="AG18" s="317">
        <v>0</v>
      </c>
      <c r="AH18" s="317">
        <v>0</v>
      </c>
      <c r="AI18" s="317">
        <v>0</v>
      </c>
      <c r="AJ18" s="317">
        <v>1698.2</v>
      </c>
      <c r="AK18" s="317">
        <v>7392.3</v>
      </c>
      <c r="AL18" s="317">
        <v>5679.1</v>
      </c>
      <c r="AM18" s="317">
        <v>5507.6</v>
      </c>
      <c r="AN18" s="317">
        <v>9414.7000000000007</v>
      </c>
      <c r="AO18" s="317">
        <v>35067.9</v>
      </c>
      <c r="AP18" s="317">
        <v>38072.9</v>
      </c>
      <c r="AQ18" s="317">
        <v>47198.400000000001</v>
      </c>
      <c r="AR18" s="317">
        <v>109037</v>
      </c>
      <c r="AS18" s="317">
        <v>122587.2</v>
      </c>
      <c r="AT18" s="317">
        <v>172538.3</v>
      </c>
      <c r="AU18" s="317">
        <v>188511.1</v>
      </c>
      <c r="AV18" s="317">
        <v>302380.03640657</v>
      </c>
      <c r="AW18" s="317">
        <v>474404.05442001001</v>
      </c>
      <c r="AX18" s="317">
        <v>924105.04958006996</v>
      </c>
      <c r="AY18" s="317">
        <v>1065387.7840377099</v>
      </c>
      <c r="AZ18" s="317">
        <v>1099223.1360650901</v>
      </c>
      <c r="BA18" s="317">
        <v>1186272.86969249</v>
      </c>
      <c r="BB18" s="317">
        <v>1444327.07205311</v>
      </c>
      <c r="BC18" s="317">
        <v>1460809.19373677</v>
      </c>
      <c r="BD18" s="317">
        <v>1465667.31505173</v>
      </c>
      <c r="BE18" s="317">
        <v>1591213.82668327</v>
      </c>
      <c r="BF18" s="317">
        <v>1506291.5182938799</v>
      </c>
      <c r="BG18" s="317">
        <v>1747470.3072589298</v>
      </c>
      <c r="BH18" s="317">
        <v>1986644.0579468301</v>
      </c>
      <c r="BI18" s="317">
        <v>2039875.1661998001</v>
      </c>
      <c r="BJ18" s="317">
        <v>1965520.9618868202</v>
      </c>
    </row>
    <row r="19" spans="1:62" ht="14.85" customHeight="1">
      <c r="A19" s="1216" t="s">
        <v>509</v>
      </c>
      <c r="B19" s="315">
        <v>0</v>
      </c>
      <c r="C19" s="315">
        <v>0</v>
      </c>
      <c r="D19" s="315">
        <v>0</v>
      </c>
      <c r="E19" s="315">
        <v>0</v>
      </c>
      <c r="F19" s="315">
        <v>0</v>
      </c>
      <c r="G19" s="315">
        <v>0</v>
      </c>
      <c r="H19" s="315">
        <v>0</v>
      </c>
      <c r="I19" s="315">
        <v>0</v>
      </c>
      <c r="J19" s="315">
        <v>0</v>
      </c>
      <c r="K19" s="315">
        <v>0</v>
      </c>
      <c r="L19" s="315">
        <v>0</v>
      </c>
      <c r="M19" s="315">
        <v>0</v>
      </c>
      <c r="N19" s="315">
        <v>0</v>
      </c>
      <c r="O19" s="315">
        <v>0</v>
      </c>
      <c r="P19" s="315">
        <v>0</v>
      </c>
      <c r="Q19" s="315">
        <v>0</v>
      </c>
      <c r="R19" s="315">
        <v>0</v>
      </c>
      <c r="S19" s="315">
        <v>0</v>
      </c>
      <c r="T19" s="315">
        <v>0</v>
      </c>
      <c r="U19" s="315">
        <v>0</v>
      </c>
      <c r="V19" s="315">
        <v>0</v>
      </c>
      <c r="W19" s="315">
        <v>0</v>
      </c>
      <c r="X19" s="315">
        <v>0</v>
      </c>
      <c r="Y19" s="315">
        <v>0</v>
      </c>
      <c r="Z19" s="315">
        <v>0</v>
      </c>
      <c r="AA19" s="315">
        <v>0</v>
      </c>
      <c r="AB19" s="315">
        <v>0</v>
      </c>
      <c r="AC19" s="315">
        <v>0</v>
      </c>
      <c r="AD19" s="315">
        <v>0</v>
      </c>
      <c r="AE19" s="315">
        <v>0</v>
      </c>
      <c r="AF19" s="314"/>
      <c r="AG19" s="314"/>
      <c r="AH19" s="314">
        <v>0</v>
      </c>
      <c r="AI19" s="314">
        <v>0</v>
      </c>
      <c r="AJ19" s="314">
        <v>1698.2</v>
      </c>
      <c r="AK19" s="314">
        <v>7392.3</v>
      </c>
      <c r="AL19" s="314">
        <v>5679.1</v>
      </c>
      <c r="AM19" s="314">
        <v>5507.6</v>
      </c>
      <c r="AN19" s="314">
        <v>9414.7000000000007</v>
      </c>
      <c r="AO19" s="314">
        <v>35067.9</v>
      </c>
      <c r="AP19" s="314">
        <v>38072.9</v>
      </c>
      <c r="AQ19" s="314">
        <v>47198.400000000001</v>
      </c>
      <c r="AR19" s="314">
        <v>109037</v>
      </c>
      <c r="AS19" s="314">
        <v>122587.2</v>
      </c>
      <c r="AT19" s="314">
        <v>172538.3</v>
      </c>
      <c r="AU19" s="314">
        <v>188511.1</v>
      </c>
      <c r="AV19" s="314">
        <v>302380.03640657</v>
      </c>
      <c r="AW19" s="314">
        <v>474404.05442001001</v>
      </c>
      <c r="AX19" s="314">
        <v>924105.04958006996</v>
      </c>
      <c r="AY19" s="314">
        <v>1065387.7840377099</v>
      </c>
      <c r="AZ19" s="314">
        <v>1099223.1360650901</v>
      </c>
      <c r="BA19" s="314">
        <v>1186272.86969249</v>
      </c>
      <c r="BB19" s="314">
        <v>1444327.07205311</v>
      </c>
      <c r="BC19" s="317">
        <v>1460809.19373677</v>
      </c>
      <c r="BD19" s="317">
        <v>1465667.31505173</v>
      </c>
      <c r="BE19" s="317">
        <v>1591213.82668327</v>
      </c>
      <c r="BF19" s="317">
        <v>1506291.5182938799</v>
      </c>
      <c r="BG19" s="317">
        <v>1747470.3072589298</v>
      </c>
      <c r="BH19" s="317">
        <v>1986644.0579468301</v>
      </c>
      <c r="BI19" s="317">
        <v>2039875.1661998001</v>
      </c>
      <c r="BJ19" s="317">
        <v>1965520.9618868202</v>
      </c>
    </row>
    <row r="20" spans="1:62" ht="14.85" customHeight="1">
      <c r="A20" s="1216" t="s">
        <v>510</v>
      </c>
      <c r="B20" s="315">
        <v>0</v>
      </c>
      <c r="C20" s="315">
        <v>0</v>
      </c>
      <c r="D20" s="315">
        <v>0</v>
      </c>
      <c r="E20" s="315">
        <v>0</v>
      </c>
      <c r="F20" s="315">
        <v>0</v>
      </c>
      <c r="G20" s="315">
        <v>0</v>
      </c>
      <c r="H20" s="315">
        <v>0</v>
      </c>
      <c r="I20" s="315">
        <v>0</v>
      </c>
      <c r="J20" s="315">
        <v>0</v>
      </c>
      <c r="K20" s="315">
        <v>0</v>
      </c>
      <c r="L20" s="315">
        <v>0</v>
      </c>
      <c r="M20" s="315">
        <v>0</v>
      </c>
      <c r="N20" s="315">
        <v>0</v>
      </c>
      <c r="O20" s="315">
        <v>0</v>
      </c>
      <c r="P20" s="315">
        <v>0</v>
      </c>
      <c r="Q20" s="315">
        <v>0</v>
      </c>
      <c r="R20" s="315">
        <v>0</v>
      </c>
      <c r="S20" s="315">
        <v>0</v>
      </c>
      <c r="T20" s="315">
        <v>0</v>
      </c>
      <c r="U20" s="315">
        <v>0</v>
      </c>
      <c r="V20" s="315">
        <v>0</v>
      </c>
      <c r="W20" s="315">
        <v>0</v>
      </c>
      <c r="X20" s="315">
        <v>0</v>
      </c>
      <c r="Y20" s="315">
        <v>0</v>
      </c>
      <c r="Z20" s="315">
        <v>0</v>
      </c>
      <c r="AA20" s="315">
        <v>0</v>
      </c>
      <c r="AB20" s="315">
        <v>0</v>
      </c>
      <c r="AC20" s="315">
        <v>0</v>
      </c>
      <c r="AD20" s="315">
        <v>0</v>
      </c>
      <c r="AE20" s="315">
        <v>0</v>
      </c>
      <c r="AF20" s="314"/>
      <c r="AG20" s="314"/>
      <c r="AH20" s="314">
        <v>0</v>
      </c>
      <c r="AI20" s="314">
        <v>0</v>
      </c>
      <c r="AJ20" s="314">
        <v>0</v>
      </c>
      <c r="AK20" s="314">
        <v>0</v>
      </c>
      <c r="AL20" s="314">
        <v>0</v>
      </c>
      <c r="AM20" s="314">
        <v>0</v>
      </c>
      <c r="AN20" s="314">
        <v>0</v>
      </c>
      <c r="AO20" s="314">
        <v>0</v>
      </c>
      <c r="AP20" s="314">
        <v>0</v>
      </c>
      <c r="AQ20" s="314"/>
      <c r="AR20" s="314">
        <v>0</v>
      </c>
      <c r="AS20" s="314">
        <v>0</v>
      </c>
      <c r="AT20" s="314">
        <v>0</v>
      </c>
      <c r="AU20" s="314">
        <v>0</v>
      </c>
      <c r="AV20" s="314">
        <v>0</v>
      </c>
      <c r="AW20" s="314">
        <v>0</v>
      </c>
      <c r="AX20" s="314"/>
      <c r="AY20" s="314"/>
      <c r="AZ20" s="314"/>
      <c r="BA20" s="314"/>
      <c r="BB20" s="314"/>
      <c r="BC20" s="314"/>
      <c r="BD20" s="314"/>
      <c r="BE20" s="314"/>
      <c r="BF20" s="314"/>
      <c r="BG20" s="314"/>
      <c r="BH20" s="314"/>
      <c r="BI20" s="314"/>
      <c r="BJ20" s="314"/>
    </row>
    <row r="21" spans="1:62" s="313" customFormat="1" ht="14.85" customHeight="1">
      <c r="A21" s="1216" t="s">
        <v>511</v>
      </c>
      <c r="B21" s="315">
        <v>0</v>
      </c>
      <c r="C21" s="315">
        <v>0</v>
      </c>
      <c r="D21" s="315">
        <v>0</v>
      </c>
      <c r="E21" s="315">
        <v>0</v>
      </c>
      <c r="F21" s="315">
        <v>0</v>
      </c>
      <c r="G21" s="315">
        <v>0</v>
      </c>
      <c r="H21" s="315">
        <v>0</v>
      </c>
      <c r="I21" s="315">
        <v>0</v>
      </c>
      <c r="J21" s="315">
        <v>0</v>
      </c>
      <c r="K21" s="315">
        <v>0</v>
      </c>
      <c r="L21" s="315">
        <v>0</v>
      </c>
      <c r="M21" s="315">
        <v>0</v>
      </c>
      <c r="N21" s="315">
        <v>0</v>
      </c>
      <c r="O21" s="315">
        <v>0</v>
      </c>
      <c r="P21" s="315">
        <v>0</v>
      </c>
      <c r="Q21" s="315">
        <v>0</v>
      </c>
      <c r="R21" s="1223">
        <v>3</v>
      </c>
      <c r="S21" s="1223">
        <v>2</v>
      </c>
      <c r="T21" s="1223">
        <v>75.5</v>
      </c>
      <c r="U21" s="1223">
        <v>31.1</v>
      </c>
      <c r="V21" s="1223">
        <v>42.6</v>
      </c>
      <c r="W21" s="312">
        <v>34.4</v>
      </c>
      <c r="X21" s="312">
        <v>116.3</v>
      </c>
      <c r="Y21" s="312">
        <v>107.6</v>
      </c>
      <c r="Z21" s="312">
        <v>47.5</v>
      </c>
      <c r="AA21" s="312">
        <v>20.399999999999999</v>
      </c>
      <c r="AB21" s="312">
        <v>49.7</v>
      </c>
      <c r="AC21" s="312">
        <v>101.8</v>
      </c>
      <c r="AD21" s="312">
        <v>72.099999999999994</v>
      </c>
      <c r="AE21" s="312">
        <v>194.2</v>
      </c>
      <c r="AF21" s="312">
        <v>212.5</v>
      </c>
      <c r="AG21" s="312">
        <v>135.6</v>
      </c>
      <c r="AH21" s="312">
        <v>208.9</v>
      </c>
      <c r="AI21" s="312">
        <v>332.3</v>
      </c>
      <c r="AJ21" s="312">
        <v>52</v>
      </c>
      <c r="AK21" s="312">
        <v>15.1</v>
      </c>
      <c r="AL21" s="312">
        <v>485.5</v>
      </c>
      <c r="AM21" s="312">
        <v>1.8</v>
      </c>
      <c r="AN21" s="312">
        <v>7.5</v>
      </c>
      <c r="AO21" s="312">
        <v>62.5</v>
      </c>
      <c r="AP21" s="312">
        <v>572</v>
      </c>
      <c r="AQ21" s="312">
        <v>627.20000000000005</v>
      </c>
      <c r="AR21" s="312">
        <v>877.3</v>
      </c>
      <c r="AS21" s="312">
        <v>1138.4000000000001</v>
      </c>
      <c r="AT21" s="312">
        <v>36407.799999999996</v>
      </c>
      <c r="AU21" s="312">
        <v>61418.400000000001</v>
      </c>
      <c r="AV21" s="312">
        <v>69702.744142049996</v>
      </c>
      <c r="AW21" s="312">
        <v>107294.57660019</v>
      </c>
      <c r="AX21" s="312">
        <v>450105.20090460003</v>
      </c>
      <c r="AY21" s="312">
        <v>451317.11964122002</v>
      </c>
      <c r="AZ21" s="312">
        <v>333947.22514007002</v>
      </c>
      <c r="BA21" s="312">
        <v>293827.61628979002</v>
      </c>
      <c r="BB21" s="312">
        <v>388034.08621434</v>
      </c>
      <c r="BC21" s="312">
        <v>372840.12117443001</v>
      </c>
      <c r="BD21" s="312">
        <v>308865.38784218999</v>
      </c>
      <c r="BE21" s="312">
        <v>279294.82007191004</v>
      </c>
      <c r="BF21" s="312">
        <v>226972.92841307999</v>
      </c>
      <c r="BG21" s="312">
        <v>210882.07120663999</v>
      </c>
      <c r="BH21" s="312">
        <v>201519.54324237999</v>
      </c>
      <c r="BI21" s="312">
        <v>216977.73648691998</v>
      </c>
      <c r="BJ21" s="312">
        <v>198794.12917151998</v>
      </c>
    </row>
    <row r="22" spans="1:62" s="313" customFormat="1" ht="14.85" customHeight="1">
      <c r="A22" s="1216" t="s">
        <v>512</v>
      </c>
      <c r="B22" s="315">
        <v>0</v>
      </c>
      <c r="C22" s="315">
        <v>0</v>
      </c>
      <c r="D22" s="315">
        <v>0</v>
      </c>
      <c r="E22" s="315">
        <v>0</v>
      </c>
      <c r="F22" s="315">
        <v>0</v>
      </c>
      <c r="G22" s="315">
        <v>0</v>
      </c>
      <c r="H22" s="315">
        <v>0</v>
      </c>
      <c r="I22" s="315">
        <v>0</v>
      </c>
      <c r="J22" s="315">
        <v>0</v>
      </c>
      <c r="K22" s="315">
        <v>0</v>
      </c>
      <c r="L22" s="315">
        <v>0</v>
      </c>
      <c r="M22" s="315">
        <v>0</v>
      </c>
      <c r="N22" s="315">
        <v>0</v>
      </c>
      <c r="O22" s="315">
        <v>0</v>
      </c>
      <c r="P22" s="315">
        <v>0</v>
      </c>
      <c r="Q22" s="315">
        <v>0</v>
      </c>
      <c r="R22" s="323">
        <v>3</v>
      </c>
      <c r="S22" s="323">
        <v>2</v>
      </c>
      <c r="T22" s="323">
        <v>75.5</v>
      </c>
      <c r="U22" s="323">
        <v>31.1</v>
      </c>
      <c r="V22" s="323">
        <v>42.6</v>
      </c>
      <c r="W22" s="321">
        <v>34.4</v>
      </c>
      <c r="X22" s="321">
        <v>116.3</v>
      </c>
      <c r="Y22" s="321">
        <v>107.6</v>
      </c>
      <c r="Z22" s="321">
        <v>47.5</v>
      </c>
      <c r="AA22" s="321">
        <v>20.399999999999999</v>
      </c>
      <c r="AB22" s="321">
        <v>49.7</v>
      </c>
      <c r="AC22" s="321">
        <v>101.8</v>
      </c>
      <c r="AD22" s="321">
        <v>72.099999999999994</v>
      </c>
      <c r="AE22" s="321">
        <v>194.2</v>
      </c>
      <c r="AF22" s="321">
        <v>212.5</v>
      </c>
      <c r="AG22" s="321">
        <v>135.6</v>
      </c>
      <c r="AH22" s="321">
        <v>208.9</v>
      </c>
      <c r="AI22" s="321">
        <v>332.3</v>
      </c>
      <c r="AJ22" s="321">
        <v>52</v>
      </c>
      <c r="AK22" s="321">
        <v>15.1</v>
      </c>
      <c r="AL22" s="321">
        <v>485.5</v>
      </c>
      <c r="AM22" s="321">
        <v>1.8</v>
      </c>
      <c r="AN22" s="321">
        <v>7.5</v>
      </c>
      <c r="AO22" s="321">
        <v>62.5</v>
      </c>
      <c r="AP22" s="321">
        <v>572</v>
      </c>
      <c r="AQ22" s="321">
        <v>627.20000000000005</v>
      </c>
      <c r="AR22" s="321">
        <v>877.3</v>
      </c>
      <c r="AS22" s="321">
        <v>1138.4000000000001</v>
      </c>
      <c r="AT22" s="321">
        <v>1044.0999999999999</v>
      </c>
      <c r="AU22" s="321">
        <v>3279.3</v>
      </c>
      <c r="AV22" s="321">
        <v>0.77867270999999993</v>
      </c>
      <c r="AW22" s="321">
        <v>0.77867270999999993</v>
      </c>
      <c r="AX22" s="321">
        <v>0.77867270999999993</v>
      </c>
      <c r="AY22" s="321">
        <v>0.77867270999999993</v>
      </c>
      <c r="AZ22" s="321">
        <v>0.77867270999999993</v>
      </c>
      <c r="BA22" s="321">
        <v>0.77867270999999993</v>
      </c>
      <c r="BB22" s="321">
        <v>0.77867270999999993</v>
      </c>
      <c r="BC22" s="321">
        <v>0.77867270999999993</v>
      </c>
      <c r="BD22" s="321">
        <v>0.77867270999999993</v>
      </c>
      <c r="BE22" s="321">
        <v>0.77867270999999993</v>
      </c>
      <c r="BF22" s="321">
        <v>0.77867270999999993</v>
      </c>
      <c r="BG22" s="321">
        <v>0.77867270999999993</v>
      </c>
      <c r="BH22" s="321">
        <v>0.77867270999999993</v>
      </c>
      <c r="BI22" s="321">
        <v>0.77867270999999993</v>
      </c>
      <c r="BJ22" s="321">
        <v>0.77867270999999993</v>
      </c>
    </row>
    <row r="23" spans="1:62" s="313" customFormat="1" ht="14.85" customHeight="1">
      <c r="A23" s="1216" t="s">
        <v>513</v>
      </c>
      <c r="B23" s="315">
        <v>0</v>
      </c>
      <c r="C23" s="315">
        <v>0</v>
      </c>
      <c r="D23" s="315">
        <v>0</v>
      </c>
      <c r="E23" s="315">
        <v>0</v>
      </c>
      <c r="F23" s="315">
        <v>0</v>
      </c>
      <c r="G23" s="315">
        <v>0</v>
      </c>
      <c r="H23" s="315">
        <v>0</v>
      </c>
      <c r="I23" s="315">
        <v>0</v>
      </c>
      <c r="J23" s="315">
        <v>0</v>
      </c>
      <c r="K23" s="315">
        <v>0</v>
      </c>
      <c r="L23" s="315"/>
      <c r="M23" s="315"/>
      <c r="N23" s="315"/>
      <c r="O23" s="315"/>
      <c r="P23" s="315"/>
      <c r="Q23" s="315"/>
      <c r="R23" s="323"/>
      <c r="S23" s="323"/>
      <c r="T23" s="323"/>
      <c r="U23" s="323"/>
      <c r="V23" s="315">
        <v>0</v>
      </c>
      <c r="W23" s="320">
        <v>0</v>
      </c>
      <c r="X23" s="320">
        <v>0</v>
      </c>
      <c r="Y23" s="320">
        <v>0</v>
      </c>
      <c r="Z23" s="320">
        <v>0</v>
      </c>
      <c r="AA23" s="320">
        <v>0</v>
      </c>
      <c r="AB23" s="320">
        <v>0</v>
      </c>
      <c r="AC23" s="320">
        <v>0</v>
      </c>
      <c r="AD23" s="320">
        <v>0</v>
      </c>
      <c r="AE23" s="320">
        <v>0</v>
      </c>
      <c r="AF23" s="321"/>
      <c r="AG23" s="321"/>
      <c r="AH23" s="321"/>
      <c r="AI23" s="321"/>
      <c r="AJ23" s="321"/>
      <c r="AK23" s="321"/>
      <c r="AL23" s="321"/>
      <c r="AM23" s="321"/>
      <c r="AN23" s="321"/>
      <c r="AO23" s="321"/>
      <c r="AP23" s="321"/>
      <c r="AQ23" s="321"/>
      <c r="AR23" s="321"/>
      <c r="AS23" s="321"/>
      <c r="AT23" s="321">
        <v>35363.699999999997</v>
      </c>
      <c r="AU23" s="321">
        <v>58139.1</v>
      </c>
      <c r="AV23" s="321">
        <v>69701.965469339993</v>
      </c>
      <c r="AW23" s="321">
        <v>107293.79792748</v>
      </c>
      <c r="AX23" s="321">
        <v>450104.42223189003</v>
      </c>
      <c r="AY23" s="321">
        <v>451316.34096851002</v>
      </c>
      <c r="AZ23" s="321">
        <v>333946.44646735996</v>
      </c>
      <c r="BA23" s="321">
        <v>293826.83761708002</v>
      </c>
      <c r="BB23" s="321">
        <v>388033.30754163</v>
      </c>
      <c r="BC23" s="321">
        <v>372839.34250171995</v>
      </c>
      <c r="BD23" s="321">
        <v>308864.60916947998</v>
      </c>
      <c r="BE23" s="321">
        <v>279294.04139920004</v>
      </c>
      <c r="BF23" s="321">
        <v>226972.14974036999</v>
      </c>
      <c r="BG23" s="321">
        <v>210881.29253392998</v>
      </c>
      <c r="BH23" s="321">
        <v>201518.76456967002</v>
      </c>
      <c r="BI23" s="321">
        <v>216976.95781420998</v>
      </c>
      <c r="BJ23" s="321">
        <v>198793.35049881</v>
      </c>
    </row>
    <row r="24" spans="1:62" s="57" customFormat="1" ht="14.85" customHeight="1">
      <c r="A24" s="1216"/>
      <c r="B24" s="1225"/>
      <c r="C24" s="1225"/>
      <c r="D24" s="1225"/>
      <c r="E24" s="1225"/>
      <c r="F24" s="1225"/>
      <c r="G24" s="1225"/>
      <c r="H24" s="1225"/>
      <c r="I24" s="1225"/>
      <c r="J24" s="1225"/>
      <c r="K24" s="1225"/>
      <c r="L24" s="1226"/>
      <c r="M24" s="1226"/>
      <c r="N24" s="1226"/>
      <c r="O24" s="1226"/>
      <c r="P24" s="1226"/>
      <c r="Q24" s="1226"/>
      <c r="R24" s="1226"/>
      <c r="S24" s="1226"/>
      <c r="T24" s="1226"/>
      <c r="U24" s="1226"/>
      <c r="V24" s="1226"/>
      <c r="W24" s="316"/>
      <c r="X24" s="316"/>
      <c r="Y24" s="316"/>
      <c r="Z24" s="316"/>
      <c r="AA24" s="316"/>
      <c r="AB24" s="316"/>
      <c r="AC24" s="316"/>
      <c r="AD24" s="316"/>
      <c r="AE24" s="316"/>
      <c r="AF24" s="316"/>
      <c r="AG24" s="316"/>
      <c r="AH24" s="316"/>
      <c r="AI24" s="316"/>
      <c r="AJ24" s="316"/>
      <c r="AK24" s="316"/>
      <c r="AL24" s="316"/>
      <c r="AM24" s="316"/>
      <c r="AN24" s="316"/>
      <c r="AO24" s="316"/>
      <c r="AP24" s="316"/>
      <c r="AQ24" s="316"/>
      <c r="AR24" s="316"/>
      <c r="AS24" s="316"/>
      <c r="AT24" s="316"/>
      <c r="AU24" s="316"/>
      <c r="AV24" s="316"/>
      <c r="AW24" s="316"/>
      <c r="AX24" s="316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  <c r="BJ24" s="316"/>
    </row>
    <row r="25" spans="1:62" s="313" customFormat="1" ht="14.85" customHeight="1">
      <c r="A25" s="1216" t="s">
        <v>514</v>
      </c>
      <c r="B25" s="315">
        <v>0</v>
      </c>
      <c r="C25" s="315">
        <v>0</v>
      </c>
      <c r="D25" s="315">
        <v>0</v>
      </c>
      <c r="E25" s="315">
        <v>0</v>
      </c>
      <c r="F25" s="315">
        <v>0</v>
      </c>
      <c r="G25" s="315">
        <v>0</v>
      </c>
      <c r="H25" s="315">
        <v>0</v>
      </c>
      <c r="I25" s="315">
        <v>0</v>
      </c>
      <c r="J25" s="315">
        <v>0</v>
      </c>
      <c r="K25" s="315">
        <v>0</v>
      </c>
      <c r="L25" s="315">
        <v>0</v>
      </c>
      <c r="M25" s="315">
        <v>0</v>
      </c>
      <c r="N25" s="315">
        <v>0</v>
      </c>
      <c r="O25" s="315">
        <v>0</v>
      </c>
      <c r="P25" s="315">
        <v>0</v>
      </c>
      <c r="Q25" s="315">
        <v>0</v>
      </c>
      <c r="R25" s="315">
        <v>0</v>
      </c>
      <c r="S25" s="315">
        <v>0</v>
      </c>
      <c r="T25" s="315">
        <v>0</v>
      </c>
      <c r="U25" s="315">
        <v>0</v>
      </c>
      <c r="V25" s="315">
        <v>0</v>
      </c>
      <c r="W25" s="320">
        <v>0</v>
      </c>
      <c r="X25" s="320">
        <v>0</v>
      </c>
      <c r="Y25" s="320">
        <v>0</v>
      </c>
      <c r="Z25" s="320">
        <v>0</v>
      </c>
      <c r="AA25" s="320">
        <v>0</v>
      </c>
      <c r="AB25" s="320">
        <v>0</v>
      </c>
      <c r="AC25" s="320">
        <v>0</v>
      </c>
      <c r="AD25" s="320">
        <v>0</v>
      </c>
      <c r="AE25" s="320">
        <v>0</v>
      </c>
      <c r="AF25" s="312">
        <v>0</v>
      </c>
      <c r="AG25" s="312">
        <v>0</v>
      </c>
      <c r="AH25" s="312">
        <v>171.8</v>
      </c>
      <c r="AI25" s="312">
        <v>186.3</v>
      </c>
      <c r="AJ25" s="312">
        <v>2923.9</v>
      </c>
      <c r="AK25" s="312">
        <v>4651.3999999999996</v>
      </c>
      <c r="AL25" s="312">
        <v>5132.8</v>
      </c>
      <c r="AM25" s="312">
        <v>10510.099999999999</v>
      </c>
      <c r="AN25" s="312">
        <v>6331.3</v>
      </c>
      <c r="AO25" s="312">
        <v>11274.5</v>
      </c>
      <c r="AP25" s="312">
        <v>12423</v>
      </c>
      <c r="AQ25" s="312">
        <v>25609.599999999999</v>
      </c>
      <c r="AR25" s="312">
        <v>24533.1</v>
      </c>
      <c r="AS25" s="312">
        <v>30657.200000000001</v>
      </c>
      <c r="AT25" s="312">
        <v>3032</v>
      </c>
      <c r="AU25" s="312">
        <v>4016.2</v>
      </c>
      <c r="AV25" s="312">
        <v>3748.3356600000002</v>
      </c>
      <c r="AW25" s="312">
        <v>79779.3348253</v>
      </c>
      <c r="AX25" s="312">
        <v>76066.335892999996</v>
      </c>
      <c r="AY25" s="312">
        <v>57377.502034999998</v>
      </c>
      <c r="AZ25" s="312">
        <v>64535.414464900001</v>
      </c>
      <c r="BA25" s="312">
        <v>263575.6267359</v>
      </c>
      <c r="BB25" s="312">
        <v>343468.89398300002</v>
      </c>
      <c r="BC25" s="312">
        <v>378248.22676300001</v>
      </c>
      <c r="BD25" s="312">
        <v>374387.61487400002</v>
      </c>
      <c r="BE25" s="312">
        <v>368424.25525799999</v>
      </c>
      <c r="BF25" s="312">
        <v>391804.22671000002</v>
      </c>
      <c r="BG25" s="312">
        <v>402450.69679671997</v>
      </c>
      <c r="BH25" s="312">
        <v>407902.47447215003</v>
      </c>
      <c r="BI25" s="312">
        <v>343727.93855258002</v>
      </c>
      <c r="BJ25" s="312">
        <v>146369.19788301</v>
      </c>
    </row>
    <row r="26" spans="1:62" ht="14.85" customHeight="1">
      <c r="A26" s="1216" t="s">
        <v>515</v>
      </c>
      <c r="B26" s="315">
        <v>0</v>
      </c>
      <c r="C26" s="315">
        <v>0</v>
      </c>
      <c r="D26" s="315">
        <v>0</v>
      </c>
      <c r="E26" s="315">
        <v>0</v>
      </c>
      <c r="F26" s="315">
        <v>0</v>
      </c>
      <c r="G26" s="315">
        <v>0</v>
      </c>
      <c r="H26" s="315">
        <v>0</v>
      </c>
      <c r="I26" s="315">
        <v>0</v>
      </c>
      <c r="J26" s="315">
        <v>0</v>
      </c>
      <c r="K26" s="315">
        <v>0</v>
      </c>
      <c r="L26" s="315">
        <v>0</v>
      </c>
      <c r="M26" s="315">
        <v>0</v>
      </c>
      <c r="N26" s="315">
        <v>0</v>
      </c>
      <c r="O26" s="315">
        <v>0</v>
      </c>
      <c r="P26" s="315">
        <v>0</v>
      </c>
      <c r="Q26" s="315">
        <v>0</v>
      </c>
      <c r="R26" s="315">
        <v>0</v>
      </c>
      <c r="S26" s="315">
        <v>0</v>
      </c>
      <c r="T26" s="315">
        <v>0</v>
      </c>
      <c r="U26" s="315">
        <v>0</v>
      </c>
      <c r="V26" s="315">
        <v>0</v>
      </c>
      <c r="W26" s="315">
        <v>0</v>
      </c>
      <c r="X26" s="315">
        <v>0</v>
      </c>
      <c r="Y26" s="315">
        <v>0</v>
      </c>
      <c r="Z26" s="315">
        <v>0</v>
      </c>
      <c r="AA26" s="315">
        <v>0</v>
      </c>
      <c r="AB26" s="315">
        <v>0</v>
      </c>
      <c r="AC26" s="315">
        <v>0</v>
      </c>
      <c r="AD26" s="315">
        <v>0</v>
      </c>
      <c r="AE26" s="315">
        <v>0</v>
      </c>
      <c r="AF26" s="314"/>
      <c r="AG26" s="314"/>
      <c r="AH26" s="314">
        <v>171.8</v>
      </c>
      <c r="AI26" s="314">
        <v>186.3</v>
      </c>
      <c r="AJ26" s="314">
        <v>285.3</v>
      </c>
      <c r="AK26" s="314">
        <v>778</v>
      </c>
      <c r="AL26" s="314">
        <v>486.3</v>
      </c>
      <c r="AM26" s="314">
        <v>825.3</v>
      </c>
      <c r="AN26" s="314">
        <v>475.7</v>
      </c>
      <c r="AO26" s="314">
        <v>370</v>
      </c>
      <c r="AP26" s="314">
        <v>290</v>
      </c>
      <c r="AQ26" s="314">
        <v>214.7</v>
      </c>
      <c r="AR26" s="314">
        <v>0</v>
      </c>
      <c r="AS26" s="314">
        <v>2782</v>
      </c>
      <c r="AT26" s="314">
        <v>3032</v>
      </c>
      <c r="AU26" s="314">
        <v>4016.2</v>
      </c>
      <c r="AV26" s="314">
        <v>3748.3356600000002</v>
      </c>
      <c r="AW26" s="314">
        <v>79779.3348253</v>
      </c>
      <c r="AX26" s="314">
        <v>76066.335892999996</v>
      </c>
      <c r="AY26" s="314">
        <v>57377.502034999998</v>
      </c>
      <c r="AZ26" s="314">
        <v>64535.414464900001</v>
      </c>
      <c r="BA26" s="314">
        <v>263575.6267359</v>
      </c>
      <c r="BB26" s="314">
        <v>343468.89398300002</v>
      </c>
      <c r="BC26" s="314">
        <v>378248.22676300001</v>
      </c>
      <c r="BD26" s="314">
        <v>374387.61487400002</v>
      </c>
      <c r="BE26" s="314">
        <v>368424.25525799999</v>
      </c>
      <c r="BF26" s="314">
        <v>391804.22671000002</v>
      </c>
      <c r="BG26" s="314">
        <v>402450.69679671997</v>
      </c>
      <c r="BH26" s="314">
        <v>407902.47447215003</v>
      </c>
      <c r="BI26" s="314">
        <v>343727.93855258002</v>
      </c>
      <c r="BJ26" s="314">
        <v>146369.19788301</v>
      </c>
    </row>
    <row r="27" spans="1:62" ht="14.85" customHeight="1">
      <c r="A27" s="1216" t="s">
        <v>513</v>
      </c>
      <c r="B27" s="315">
        <v>0</v>
      </c>
      <c r="C27" s="315">
        <v>0</v>
      </c>
      <c r="D27" s="315">
        <v>0</v>
      </c>
      <c r="E27" s="315">
        <v>0</v>
      </c>
      <c r="F27" s="315">
        <v>0</v>
      </c>
      <c r="G27" s="315">
        <v>0</v>
      </c>
      <c r="H27" s="315">
        <v>0</v>
      </c>
      <c r="I27" s="315">
        <v>0</v>
      </c>
      <c r="J27" s="315">
        <v>0</v>
      </c>
      <c r="K27" s="315">
        <v>0</v>
      </c>
      <c r="L27" s="315">
        <v>0</v>
      </c>
      <c r="M27" s="315">
        <v>0</v>
      </c>
      <c r="N27" s="315">
        <v>0</v>
      </c>
      <c r="O27" s="315">
        <v>0</v>
      </c>
      <c r="P27" s="315">
        <v>0</v>
      </c>
      <c r="Q27" s="315">
        <v>0</v>
      </c>
      <c r="R27" s="315">
        <v>0</v>
      </c>
      <c r="S27" s="315">
        <v>0</v>
      </c>
      <c r="T27" s="315">
        <v>0</v>
      </c>
      <c r="U27" s="315">
        <v>0</v>
      </c>
      <c r="V27" s="315">
        <v>0</v>
      </c>
      <c r="W27" s="315">
        <v>0</v>
      </c>
      <c r="X27" s="315">
        <v>0</v>
      </c>
      <c r="Y27" s="315">
        <v>0</v>
      </c>
      <c r="Z27" s="315">
        <v>0</v>
      </c>
      <c r="AA27" s="315">
        <v>0</v>
      </c>
      <c r="AB27" s="315">
        <v>0</v>
      </c>
      <c r="AC27" s="315">
        <v>0</v>
      </c>
      <c r="AD27" s="315">
        <v>0</v>
      </c>
      <c r="AE27" s="315">
        <v>0</v>
      </c>
      <c r="AF27" s="314"/>
      <c r="AG27" s="314"/>
      <c r="AH27" s="314">
        <v>0</v>
      </c>
      <c r="AI27" s="314">
        <v>0</v>
      </c>
      <c r="AJ27" s="314">
        <v>2638.6</v>
      </c>
      <c r="AK27" s="314">
        <v>3873.4</v>
      </c>
      <c r="AL27" s="314">
        <v>4646.5</v>
      </c>
      <c r="AM27" s="314">
        <v>9684.7999999999993</v>
      </c>
      <c r="AN27" s="314">
        <v>5855.6</v>
      </c>
      <c r="AO27" s="314">
        <v>10904.5</v>
      </c>
      <c r="AP27" s="314">
        <v>12132.5</v>
      </c>
      <c r="AQ27" s="314">
        <v>25394.9</v>
      </c>
      <c r="AR27" s="314">
        <v>24533.1</v>
      </c>
      <c r="AS27" s="314">
        <v>27875.200000000001</v>
      </c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4"/>
      <c r="BE27" s="314"/>
      <c r="BF27" s="314"/>
      <c r="BG27" s="314"/>
      <c r="BH27" s="314"/>
      <c r="BI27" s="314"/>
      <c r="BJ27" s="314"/>
    </row>
    <row r="28" spans="1:62" s="57" customFormat="1" ht="14.85" customHeight="1">
      <c r="A28" s="1216"/>
      <c r="B28" s="1225"/>
      <c r="C28" s="1225"/>
      <c r="D28" s="1225"/>
      <c r="E28" s="1225"/>
      <c r="F28" s="1225"/>
      <c r="G28" s="1225"/>
      <c r="H28" s="1225"/>
      <c r="I28" s="1225"/>
      <c r="J28" s="1225"/>
      <c r="K28" s="1225"/>
      <c r="L28" s="1226"/>
      <c r="M28" s="1226"/>
      <c r="N28" s="1226"/>
      <c r="O28" s="1226"/>
      <c r="P28" s="1226"/>
      <c r="Q28" s="1226"/>
      <c r="R28" s="1226"/>
      <c r="S28" s="1226"/>
      <c r="T28" s="1226"/>
      <c r="U28" s="1226"/>
      <c r="V28" s="1226"/>
      <c r="W28" s="316"/>
      <c r="X28" s="316"/>
      <c r="Y28" s="316"/>
      <c r="Z28" s="316"/>
      <c r="AA28" s="316"/>
      <c r="AB28" s="316"/>
      <c r="AC28" s="316"/>
      <c r="AD28" s="316"/>
      <c r="AE28" s="316"/>
      <c r="AF28" s="316"/>
      <c r="AG28" s="316"/>
      <c r="AH28" s="316"/>
      <c r="AI28" s="316"/>
      <c r="AJ28" s="316"/>
      <c r="AK28" s="316"/>
      <c r="AL28" s="316"/>
      <c r="AM28" s="316"/>
      <c r="AN28" s="316"/>
      <c r="AO28" s="316"/>
      <c r="AP28" s="316"/>
      <c r="AQ28" s="316"/>
      <c r="AR28" s="316"/>
      <c r="AS28" s="316"/>
      <c r="AT28" s="316"/>
      <c r="AU28" s="316"/>
      <c r="AV28" s="316"/>
      <c r="AW28" s="316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</row>
    <row r="29" spans="1:62" s="57" customFormat="1" ht="14.85" customHeight="1">
      <c r="A29" s="1216"/>
      <c r="B29" s="1225"/>
      <c r="C29" s="1225"/>
      <c r="D29" s="1225"/>
      <c r="E29" s="1225"/>
      <c r="F29" s="1225"/>
      <c r="G29" s="1225"/>
      <c r="H29" s="1225"/>
      <c r="I29" s="1225"/>
      <c r="J29" s="1225"/>
      <c r="K29" s="1225"/>
      <c r="L29" s="1226"/>
      <c r="M29" s="1226"/>
      <c r="N29" s="1226"/>
      <c r="O29" s="1226"/>
      <c r="P29" s="1226"/>
      <c r="Q29" s="1226"/>
      <c r="R29" s="1226"/>
      <c r="S29" s="1226"/>
      <c r="T29" s="1226"/>
      <c r="U29" s="1226"/>
      <c r="V29" s="1226"/>
      <c r="W29" s="316"/>
      <c r="X29" s="316"/>
      <c r="Y29" s="316"/>
      <c r="Z29" s="316"/>
      <c r="AA29" s="316"/>
      <c r="AB29" s="316"/>
      <c r="AC29" s="316"/>
      <c r="AD29" s="316"/>
      <c r="AE29" s="316"/>
      <c r="AF29" s="316"/>
      <c r="AG29" s="316"/>
      <c r="AH29" s="316"/>
      <c r="AI29" s="316"/>
      <c r="AJ29" s="316"/>
      <c r="AK29" s="316"/>
      <c r="AL29" s="316"/>
      <c r="AM29" s="316"/>
      <c r="AN29" s="316"/>
      <c r="AO29" s="316"/>
      <c r="AP29" s="316"/>
      <c r="AQ29" s="316"/>
      <c r="AR29" s="316"/>
      <c r="AS29" s="316"/>
      <c r="AT29" s="316"/>
      <c r="AU29" s="316"/>
      <c r="AV29" s="316"/>
      <c r="AW29" s="316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</row>
    <row r="30" spans="1:62" s="313" customFormat="1" ht="14.85" customHeight="1">
      <c r="A30" s="210" t="s">
        <v>516</v>
      </c>
      <c r="B30" s="1223">
        <v>47.956000000000003</v>
      </c>
      <c r="C30" s="1223">
        <v>60.917999999999999</v>
      </c>
      <c r="D30" s="1223">
        <v>40.15</v>
      </c>
      <c r="E30" s="1223">
        <v>48.54</v>
      </c>
      <c r="F30" s="1223">
        <v>63.838000000000001</v>
      </c>
      <c r="G30" s="1223">
        <v>52.41</v>
      </c>
      <c r="H30" s="1223">
        <v>64.793999999999997</v>
      </c>
      <c r="I30" s="1223">
        <v>54.826000000000001</v>
      </c>
      <c r="J30" s="1223">
        <v>7.0940000000000003</v>
      </c>
      <c r="K30" s="1223">
        <v>5.82</v>
      </c>
      <c r="L30" s="1223">
        <v>9.75</v>
      </c>
      <c r="M30" s="1223">
        <v>15.6</v>
      </c>
      <c r="N30" s="1223">
        <v>15</v>
      </c>
      <c r="O30" s="1223">
        <v>9.5</v>
      </c>
      <c r="P30" s="1223">
        <v>16.3</v>
      </c>
      <c r="Q30" s="1223">
        <v>12.8</v>
      </c>
      <c r="R30" s="1223">
        <v>46.800000000000004</v>
      </c>
      <c r="S30" s="1223">
        <v>25.2</v>
      </c>
      <c r="T30" s="1223">
        <v>63.900000000000006</v>
      </c>
      <c r="U30" s="1223">
        <v>66.599999999999994</v>
      </c>
      <c r="V30" s="1223">
        <v>88.3</v>
      </c>
      <c r="W30" s="312">
        <v>116</v>
      </c>
      <c r="X30" s="312">
        <v>231.10000000000002</v>
      </c>
      <c r="Y30" s="312">
        <v>262.5</v>
      </c>
      <c r="Z30" s="312">
        <v>93.100000000000009</v>
      </c>
      <c r="AA30" s="312">
        <v>261.39999999999998</v>
      </c>
      <c r="AB30" s="312">
        <v>819.59999999999991</v>
      </c>
      <c r="AC30" s="312">
        <v>882.30000000000007</v>
      </c>
      <c r="AD30" s="312">
        <v>344.7</v>
      </c>
      <c r="AE30" s="312">
        <v>850.80000000000007</v>
      </c>
      <c r="AF30" s="312">
        <v>248</v>
      </c>
      <c r="AG30" s="312">
        <v>831.7</v>
      </c>
      <c r="AH30" s="312">
        <v>1252.3</v>
      </c>
      <c r="AI30" s="312">
        <v>636.20000000000005</v>
      </c>
      <c r="AJ30" s="312">
        <v>610.5</v>
      </c>
      <c r="AK30" s="312">
        <v>623.6</v>
      </c>
      <c r="AL30" s="312">
        <v>343.5</v>
      </c>
      <c r="AM30" s="312">
        <v>448</v>
      </c>
      <c r="AN30" s="312">
        <v>2067.9</v>
      </c>
      <c r="AO30" s="312">
        <v>5220.8</v>
      </c>
      <c r="AP30" s="312">
        <v>14866.800000000001</v>
      </c>
      <c r="AQ30" s="312">
        <v>34370.800000000003</v>
      </c>
      <c r="AR30" s="312">
        <v>18951.400000000001</v>
      </c>
      <c r="AS30" s="312">
        <v>21080.799999999999</v>
      </c>
      <c r="AT30" s="312">
        <v>18893.5</v>
      </c>
      <c r="AU30" s="312">
        <v>23278.35</v>
      </c>
      <c r="AV30" s="312">
        <v>653793.70709684002</v>
      </c>
      <c r="AW30" s="312">
        <v>234499.6667646</v>
      </c>
      <c r="AX30" s="312">
        <v>227223.01468819001</v>
      </c>
      <c r="AY30" s="312">
        <v>214649.03462304999</v>
      </c>
      <c r="AZ30" s="312">
        <v>191226.15053966001</v>
      </c>
      <c r="BA30" s="312">
        <v>209324.04450388</v>
      </c>
      <c r="BB30" s="312">
        <v>194561.11512346001</v>
      </c>
      <c r="BC30" s="312">
        <v>182281.31939588001</v>
      </c>
      <c r="BD30" s="312">
        <v>167714.06539023999</v>
      </c>
      <c r="BE30" s="312">
        <v>170833.28501383003</v>
      </c>
      <c r="BF30" s="312">
        <v>162024.09973882997</v>
      </c>
      <c r="BG30" s="312">
        <v>254885.4909302</v>
      </c>
      <c r="BH30" s="312">
        <v>227089.40222003</v>
      </c>
      <c r="BI30" s="312">
        <v>335579.44179198</v>
      </c>
      <c r="BJ30" s="312">
        <v>387634.96631815995</v>
      </c>
    </row>
    <row r="31" spans="1:62" ht="14.85" customHeight="1">
      <c r="A31" s="1216" t="s">
        <v>517</v>
      </c>
      <c r="B31" s="323">
        <v>47.802</v>
      </c>
      <c r="C31" s="323">
        <v>55.293999999999997</v>
      </c>
      <c r="D31" s="323">
        <v>39.155999999999999</v>
      </c>
      <c r="E31" s="323">
        <v>24.9</v>
      </c>
      <c r="F31" s="323">
        <v>60.316000000000003</v>
      </c>
      <c r="G31" s="323">
        <v>39.57</v>
      </c>
      <c r="H31" s="323">
        <v>59.241999999999997</v>
      </c>
      <c r="I31" s="323">
        <v>53.13</v>
      </c>
      <c r="J31" s="323">
        <v>6.008</v>
      </c>
      <c r="K31" s="323">
        <v>0</v>
      </c>
      <c r="L31" s="323">
        <v>0</v>
      </c>
      <c r="M31" s="323">
        <v>4</v>
      </c>
      <c r="N31" s="323">
        <v>1.9</v>
      </c>
      <c r="O31" s="323">
        <v>7.3</v>
      </c>
      <c r="P31" s="323">
        <v>2.7</v>
      </c>
      <c r="Q31" s="323">
        <v>0.9</v>
      </c>
      <c r="R31" s="323">
        <v>5.2</v>
      </c>
      <c r="S31" s="323">
        <v>3</v>
      </c>
      <c r="T31" s="323">
        <v>3.2</v>
      </c>
      <c r="U31" s="323">
        <v>5.7</v>
      </c>
      <c r="V31" s="323">
        <v>3.7</v>
      </c>
      <c r="W31" s="323">
        <v>6.6</v>
      </c>
      <c r="X31" s="323">
        <v>2.8</v>
      </c>
      <c r="Y31" s="323">
        <v>0.4</v>
      </c>
      <c r="Z31" s="323">
        <v>9.9</v>
      </c>
      <c r="AA31" s="323">
        <v>106.9</v>
      </c>
      <c r="AB31" s="323">
        <v>374.7</v>
      </c>
      <c r="AC31" s="323">
        <v>235.6</v>
      </c>
      <c r="AD31" s="323">
        <v>248.1</v>
      </c>
      <c r="AE31" s="323">
        <v>725.6</v>
      </c>
      <c r="AF31" s="323">
        <v>94</v>
      </c>
      <c r="AG31" s="323">
        <v>375.3</v>
      </c>
      <c r="AH31" s="323">
        <v>372.2</v>
      </c>
      <c r="AI31" s="323">
        <v>225.5</v>
      </c>
      <c r="AJ31" s="323">
        <v>320.8</v>
      </c>
      <c r="AK31" s="323">
        <v>6.9</v>
      </c>
      <c r="AL31" s="323">
        <v>12.5</v>
      </c>
      <c r="AM31" s="323">
        <v>8</v>
      </c>
      <c r="AN31" s="323">
        <v>0.3</v>
      </c>
      <c r="AO31" s="323">
        <v>4273.6000000000004</v>
      </c>
      <c r="AP31" s="323">
        <v>409.6</v>
      </c>
      <c r="AQ31" s="323">
        <v>17185.400000000001</v>
      </c>
      <c r="AR31" s="323">
        <v>3099.9</v>
      </c>
      <c r="AS31" s="323">
        <v>10.3</v>
      </c>
      <c r="AT31" s="323">
        <v>10.3</v>
      </c>
      <c r="AU31" s="323">
        <v>213.41</v>
      </c>
      <c r="AV31" s="323">
        <v>79943.963350000005</v>
      </c>
      <c r="AW31" s="323">
        <v>9740.2271349999992</v>
      </c>
      <c r="AX31" s="323">
        <v>6006.9338349999998</v>
      </c>
      <c r="AY31" s="323">
        <v>18702.497190999999</v>
      </c>
      <c r="AZ31" s="323">
        <v>15395.652340000001</v>
      </c>
      <c r="BA31" s="323">
        <v>14609.616393</v>
      </c>
      <c r="BB31" s="323">
        <v>12878.186390999999</v>
      </c>
      <c r="BC31" s="323">
        <v>9758.5430259999994</v>
      </c>
      <c r="BD31" s="323">
        <v>8.0421300000000002</v>
      </c>
      <c r="BE31" s="323">
        <v>1323.976048</v>
      </c>
      <c r="BF31" s="323">
        <v>7.6716939999999996</v>
      </c>
      <c r="BG31" s="323">
        <v>7.528918</v>
      </c>
      <c r="BH31" s="323">
        <v>7.2898480000000001</v>
      </c>
      <c r="BI31" s="323">
        <v>7.4451169999999998</v>
      </c>
      <c r="BJ31" s="323">
        <v>7.5546819999999997</v>
      </c>
    </row>
    <row r="32" spans="1:62" ht="14.85" customHeight="1">
      <c r="A32" s="1216" t="s">
        <v>518</v>
      </c>
      <c r="B32" s="323">
        <v>0.154</v>
      </c>
      <c r="C32" s="323">
        <v>0.34</v>
      </c>
      <c r="D32" s="323">
        <v>0.91400000000000003</v>
      </c>
      <c r="E32" s="323">
        <v>1.3320000000000001</v>
      </c>
      <c r="F32" s="323">
        <v>1.022</v>
      </c>
      <c r="G32" s="323">
        <v>1.04</v>
      </c>
      <c r="H32" s="323">
        <v>1.41</v>
      </c>
      <c r="I32" s="323">
        <v>1.6579999999999999</v>
      </c>
      <c r="J32" s="323">
        <v>0.80800000000000005</v>
      </c>
      <c r="K32" s="323">
        <v>5.6820000000000004</v>
      </c>
      <c r="L32" s="323">
        <v>9.6999999999999993</v>
      </c>
      <c r="M32" s="323">
        <v>11.6</v>
      </c>
      <c r="N32" s="323">
        <v>10.1</v>
      </c>
      <c r="O32" s="323">
        <v>2.2000000000000002</v>
      </c>
      <c r="P32" s="323">
        <v>13.6</v>
      </c>
      <c r="Q32" s="323">
        <v>11.9</v>
      </c>
      <c r="R32" s="323">
        <v>41.6</v>
      </c>
      <c r="S32" s="323">
        <v>22.2</v>
      </c>
      <c r="T32" s="323">
        <v>60.7</v>
      </c>
      <c r="U32" s="323">
        <v>60.9</v>
      </c>
      <c r="V32" s="323">
        <v>83.3</v>
      </c>
      <c r="W32" s="323">
        <v>109.4</v>
      </c>
      <c r="X32" s="323">
        <v>228.3</v>
      </c>
      <c r="Y32" s="323">
        <v>262.10000000000002</v>
      </c>
      <c r="Z32" s="323">
        <v>83.2</v>
      </c>
      <c r="AA32" s="323">
        <v>142.69999999999999</v>
      </c>
      <c r="AB32" s="323">
        <v>405.9</v>
      </c>
      <c r="AC32" s="323">
        <v>646.70000000000005</v>
      </c>
      <c r="AD32" s="323">
        <v>96.6</v>
      </c>
      <c r="AE32" s="323">
        <v>85</v>
      </c>
      <c r="AF32" s="323">
        <v>144</v>
      </c>
      <c r="AG32" s="323">
        <v>411.8</v>
      </c>
      <c r="AH32" s="323">
        <v>796.4</v>
      </c>
      <c r="AI32" s="323">
        <v>186.2</v>
      </c>
      <c r="AJ32" s="323">
        <v>289.7</v>
      </c>
      <c r="AK32" s="323">
        <v>616.70000000000005</v>
      </c>
      <c r="AL32" s="323">
        <v>331</v>
      </c>
      <c r="AM32" s="323">
        <v>440</v>
      </c>
      <c r="AN32" s="323">
        <v>2067.6</v>
      </c>
      <c r="AO32" s="323">
        <v>947.2</v>
      </c>
      <c r="AP32" s="323">
        <v>14457.2</v>
      </c>
      <c r="AQ32" s="323">
        <v>3571.4</v>
      </c>
      <c r="AR32" s="323">
        <v>15851.5</v>
      </c>
      <c r="AS32" s="323">
        <v>21070.5</v>
      </c>
      <c r="AT32" s="323">
        <v>18883.2</v>
      </c>
      <c r="AU32" s="323">
        <v>23064.94</v>
      </c>
      <c r="AV32" s="323">
        <v>540370.33695784002</v>
      </c>
      <c r="AW32" s="323">
        <v>123971.20660988</v>
      </c>
      <c r="AX32" s="323">
        <v>83906.421726560002</v>
      </c>
      <c r="AY32" s="323">
        <v>59196.04845889</v>
      </c>
      <c r="AZ32" s="323">
        <v>44177.54795439</v>
      </c>
      <c r="BA32" s="323">
        <v>75590.556518700003</v>
      </c>
      <c r="BB32" s="323">
        <v>22557.147692169998</v>
      </c>
      <c r="BC32" s="323">
        <v>26803.40111028</v>
      </c>
      <c r="BD32" s="323">
        <v>25600.747954029997</v>
      </c>
      <c r="BE32" s="323">
        <v>27208.040446849998</v>
      </c>
      <c r="BF32" s="323">
        <v>15780.44680449</v>
      </c>
      <c r="BG32" s="323">
        <v>80523.217943210009</v>
      </c>
      <c r="BH32" s="323">
        <v>59294.56768624</v>
      </c>
      <c r="BI32" s="323">
        <v>127597.40342708</v>
      </c>
      <c r="BJ32" s="323">
        <v>125273.61649904</v>
      </c>
    </row>
    <row r="33" spans="1:62" ht="14.85" customHeight="1">
      <c r="A33" s="1216" t="s">
        <v>519</v>
      </c>
      <c r="B33" s="315">
        <v>0</v>
      </c>
      <c r="C33" s="315">
        <v>0</v>
      </c>
      <c r="D33" s="315">
        <v>0</v>
      </c>
      <c r="E33" s="315">
        <v>0</v>
      </c>
      <c r="F33" s="315">
        <v>0</v>
      </c>
      <c r="G33" s="315">
        <v>0</v>
      </c>
      <c r="H33" s="315">
        <v>0</v>
      </c>
      <c r="I33" s="315">
        <v>0</v>
      </c>
      <c r="J33" s="323">
        <v>0</v>
      </c>
      <c r="K33" s="323">
        <v>0</v>
      </c>
      <c r="L33" s="323">
        <v>0</v>
      </c>
      <c r="M33" s="323">
        <v>0</v>
      </c>
      <c r="N33" s="323">
        <v>0</v>
      </c>
      <c r="O33" s="323">
        <v>0</v>
      </c>
      <c r="P33" s="323">
        <v>0</v>
      </c>
      <c r="Q33" s="323">
        <v>0</v>
      </c>
      <c r="R33" s="323">
        <v>0</v>
      </c>
      <c r="S33" s="323">
        <v>0</v>
      </c>
      <c r="T33" s="323">
        <v>0</v>
      </c>
      <c r="U33" s="323">
        <v>0</v>
      </c>
      <c r="V33" s="315">
        <v>0</v>
      </c>
      <c r="W33" s="315">
        <v>0</v>
      </c>
      <c r="X33" s="315">
        <v>0</v>
      </c>
      <c r="Y33" s="315">
        <v>0</v>
      </c>
      <c r="Z33" s="315">
        <v>0</v>
      </c>
      <c r="AA33" s="323">
        <v>1.7</v>
      </c>
      <c r="AB33" s="315">
        <v>0</v>
      </c>
      <c r="AC33" s="315">
        <v>0</v>
      </c>
      <c r="AD33" s="315">
        <v>0</v>
      </c>
      <c r="AE33" s="323">
        <v>20</v>
      </c>
      <c r="AF33" s="323">
        <v>10</v>
      </c>
      <c r="AG33" s="323">
        <v>0</v>
      </c>
      <c r="AH33" s="323">
        <v>14.9</v>
      </c>
      <c r="AI33" s="323">
        <v>182.9</v>
      </c>
      <c r="AJ33" s="323">
        <v>0</v>
      </c>
      <c r="AK33" s="323">
        <v>0</v>
      </c>
      <c r="AL33" s="323"/>
      <c r="AM33" s="323" t="s">
        <v>53</v>
      </c>
      <c r="AN33" s="323"/>
      <c r="AO33" s="323">
        <v>0</v>
      </c>
      <c r="AP33" s="323">
        <v>0</v>
      </c>
      <c r="AQ33" s="323">
        <v>13614</v>
      </c>
      <c r="AR33" s="323">
        <v>0</v>
      </c>
      <c r="AS33" s="323">
        <v>0</v>
      </c>
      <c r="AT33" s="323">
        <v>0</v>
      </c>
      <c r="AU33" s="323">
        <v>0</v>
      </c>
      <c r="AV33" s="323">
        <v>0</v>
      </c>
      <c r="AW33" s="323">
        <v>0</v>
      </c>
      <c r="AX33" s="323"/>
      <c r="AY33" s="323"/>
      <c r="AZ33" s="323"/>
      <c r="BA33" s="323"/>
      <c r="BB33" s="323"/>
      <c r="BC33" s="323"/>
      <c r="BD33" s="323"/>
      <c r="BE33" s="323"/>
      <c r="BF33" s="323"/>
      <c r="BG33" s="323"/>
      <c r="BH33" s="323"/>
      <c r="BI33" s="323"/>
      <c r="BJ33" s="323"/>
    </row>
    <row r="34" spans="1:62" ht="14.85" customHeight="1">
      <c r="A34" s="1216" t="s">
        <v>520</v>
      </c>
      <c r="B34" s="315">
        <v>0</v>
      </c>
      <c r="C34" s="315">
        <v>5.2839999999999998</v>
      </c>
      <c r="D34" s="315">
        <v>0.08</v>
      </c>
      <c r="E34" s="315">
        <v>22.308</v>
      </c>
      <c r="F34" s="315">
        <v>2.5</v>
      </c>
      <c r="G34" s="315">
        <v>11.8</v>
      </c>
      <c r="H34" s="315">
        <v>4.1420000000000003</v>
      </c>
      <c r="I34" s="315">
        <v>3.7999999999999999E-2</v>
      </c>
      <c r="J34" s="323">
        <v>0.27800000000000002</v>
      </c>
      <c r="K34" s="323">
        <v>0.13800000000000001</v>
      </c>
      <c r="L34" s="323">
        <v>0.05</v>
      </c>
      <c r="M34" s="323">
        <v>0</v>
      </c>
      <c r="N34" s="323">
        <v>3</v>
      </c>
      <c r="O34" s="323">
        <v>0</v>
      </c>
      <c r="P34" s="323">
        <v>0</v>
      </c>
      <c r="Q34" s="323">
        <v>0</v>
      </c>
      <c r="R34" s="323">
        <v>0</v>
      </c>
      <c r="S34" s="323">
        <v>0</v>
      </c>
      <c r="T34" s="323">
        <v>0</v>
      </c>
      <c r="U34" s="323">
        <v>0</v>
      </c>
      <c r="V34" s="323">
        <v>1.3</v>
      </c>
      <c r="W34" s="315">
        <v>0</v>
      </c>
      <c r="X34" s="315">
        <v>0</v>
      </c>
      <c r="Y34" s="315">
        <v>0</v>
      </c>
      <c r="Z34" s="315">
        <v>0</v>
      </c>
      <c r="AA34" s="323">
        <v>10.1</v>
      </c>
      <c r="AB34" s="323">
        <v>39</v>
      </c>
      <c r="AC34" s="315">
        <v>0</v>
      </c>
      <c r="AD34" s="315">
        <v>0</v>
      </c>
      <c r="AE34" s="323">
        <v>20.2</v>
      </c>
      <c r="AF34" s="323">
        <v>0</v>
      </c>
      <c r="AG34" s="323">
        <v>44.6</v>
      </c>
      <c r="AH34" s="323">
        <v>68.8</v>
      </c>
      <c r="AI34" s="323">
        <v>41.6</v>
      </c>
      <c r="AJ34" s="323">
        <v>0</v>
      </c>
      <c r="AK34" s="323">
        <v>0</v>
      </c>
      <c r="AL34" s="323"/>
      <c r="AM34" s="323" t="s">
        <v>53</v>
      </c>
      <c r="AN34" s="323"/>
      <c r="AO34" s="323">
        <v>0</v>
      </c>
      <c r="AP34" s="323">
        <v>0</v>
      </c>
      <c r="AQ34" s="323">
        <v>0</v>
      </c>
      <c r="AR34" s="323">
        <v>0</v>
      </c>
      <c r="AS34" s="323">
        <v>0</v>
      </c>
      <c r="AT34" s="323">
        <v>0</v>
      </c>
      <c r="AU34" s="323">
        <v>0</v>
      </c>
      <c r="AV34" s="323">
        <v>33479.406789000001</v>
      </c>
      <c r="AW34" s="323">
        <v>100788.23301972001</v>
      </c>
      <c r="AX34" s="323">
        <v>137309.65912662999</v>
      </c>
      <c r="AY34" s="323">
        <v>136750.48897316001</v>
      </c>
      <c r="AZ34" s="323">
        <v>131652.95024527001</v>
      </c>
      <c r="BA34" s="323">
        <v>119123.87159217999</v>
      </c>
      <c r="BB34" s="323">
        <v>159125.78104029002</v>
      </c>
      <c r="BC34" s="323">
        <v>145719.3752596</v>
      </c>
      <c r="BD34" s="323">
        <v>142105.27530620998</v>
      </c>
      <c r="BE34" s="323">
        <v>142301.26851898001</v>
      </c>
      <c r="BF34" s="323">
        <v>146235.98124033998</v>
      </c>
      <c r="BG34" s="323">
        <v>174354.74406899</v>
      </c>
      <c r="BH34" s="323">
        <v>167787.54468579</v>
      </c>
      <c r="BI34" s="323">
        <v>207974.59324789999</v>
      </c>
      <c r="BJ34" s="323">
        <v>262353.79513712</v>
      </c>
    </row>
    <row r="35" spans="1:62" s="57" customFormat="1" ht="14.85" customHeight="1">
      <c r="A35" s="1216"/>
      <c r="B35" s="1225"/>
      <c r="C35" s="1225"/>
      <c r="D35" s="1225"/>
      <c r="E35" s="1225"/>
      <c r="F35" s="1225"/>
      <c r="G35" s="1225"/>
      <c r="H35" s="1225"/>
      <c r="I35" s="1225"/>
      <c r="J35" s="1225"/>
      <c r="K35" s="1225"/>
      <c r="L35" s="324"/>
      <c r="M35" s="324"/>
      <c r="N35" s="324"/>
      <c r="O35" s="324"/>
      <c r="P35" s="324"/>
      <c r="Q35" s="324"/>
      <c r="R35" s="324"/>
      <c r="S35" s="324"/>
      <c r="T35" s="324"/>
      <c r="U35" s="324"/>
      <c r="V35" s="324"/>
      <c r="W35" s="324"/>
      <c r="X35" s="324"/>
      <c r="Y35" s="324"/>
      <c r="Z35" s="324"/>
      <c r="AA35" s="324"/>
      <c r="AB35" s="324"/>
      <c r="AC35" s="324"/>
      <c r="AD35" s="324"/>
      <c r="AE35" s="324"/>
      <c r="AF35" s="324"/>
      <c r="AG35" s="324"/>
      <c r="AH35" s="324"/>
      <c r="AI35" s="324"/>
      <c r="AJ35" s="324"/>
      <c r="AK35" s="324"/>
      <c r="AL35" s="324"/>
      <c r="AM35" s="324"/>
      <c r="AN35" s="324"/>
      <c r="AO35" s="324"/>
      <c r="AP35" s="324"/>
      <c r="AQ35" s="324"/>
      <c r="AR35" s="324"/>
      <c r="AS35" s="324"/>
      <c r="AT35" s="324"/>
      <c r="AU35" s="324"/>
      <c r="AV35" s="324"/>
      <c r="AW35" s="324"/>
      <c r="AX35" s="324"/>
      <c r="AY35" s="324"/>
      <c r="AZ35" s="324"/>
      <c r="BA35" s="324"/>
      <c r="BB35" s="324"/>
      <c r="BC35" s="324"/>
      <c r="BD35" s="324"/>
      <c r="BE35" s="324"/>
      <c r="BF35" s="324"/>
      <c r="BG35" s="324"/>
      <c r="BH35" s="324"/>
      <c r="BI35" s="324"/>
      <c r="BJ35" s="324"/>
    </row>
    <row r="36" spans="1:62" ht="14.85" customHeight="1">
      <c r="A36" s="1216" t="s">
        <v>521</v>
      </c>
      <c r="B36" s="315">
        <v>0</v>
      </c>
      <c r="C36" s="315">
        <v>0</v>
      </c>
      <c r="D36" s="315">
        <v>0</v>
      </c>
      <c r="E36" s="315">
        <v>0</v>
      </c>
      <c r="F36" s="315">
        <v>0</v>
      </c>
      <c r="G36" s="315">
        <v>0</v>
      </c>
      <c r="H36" s="315">
        <v>0</v>
      </c>
      <c r="I36" s="315">
        <v>0</v>
      </c>
      <c r="J36" s="315">
        <v>0</v>
      </c>
      <c r="K36" s="315">
        <v>0</v>
      </c>
      <c r="L36" s="315">
        <v>0</v>
      </c>
      <c r="M36" s="315">
        <v>0</v>
      </c>
      <c r="N36" s="315">
        <v>11.399999999999999</v>
      </c>
      <c r="O36" s="315">
        <v>0</v>
      </c>
      <c r="P36" s="315">
        <v>0</v>
      </c>
      <c r="Q36" s="315">
        <v>0</v>
      </c>
      <c r="R36" s="315">
        <v>0</v>
      </c>
      <c r="S36" s="315">
        <v>0</v>
      </c>
      <c r="T36" s="315">
        <v>0</v>
      </c>
      <c r="U36" s="315">
        <v>0</v>
      </c>
      <c r="V36" s="315">
        <v>0</v>
      </c>
      <c r="W36" s="315">
        <v>0</v>
      </c>
      <c r="X36" s="315">
        <v>0</v>
      </c>
      <c r="Y36" s="315">
        <v>0</v>
      </c>
      <c r="Z36" s="315">
        <v>0</v>
      </c>
      <c r="AA36" s="315">
        <v>0</v>
      </c>
      <c r="AB36" s="315">
        <v>0</v>
      </c>
      <c r="AC36" s="315">
        <v>0</v>
      </c>
      <c r="AD36" s="315">
        <v>0</v>
      </c>
      <c r="AE36" s="315">
        <v>0</v>
      </c>
      <c r="AF36" s="325">
        <v>0</v>
      </c>
      <c r="AG36" s="325">
        <v>0</v>
      </c>
      <c r="AH36" s="325">
        <v>1025.8</v>
      </c>
      <c r="AI36" s="325">
        <v>1953.8</v>
      </c>
      <c r="AJ36" s="325">
        <v>1559.9</v>
      </c>
      <c r="AK36" s="325">
        <v>3423.5</v>
      </c>
      <c r="AL36" s="325">
        <v>5972.4</v>
      </c>
      <c r="AM36" s="325">
        <v>10181.699999999999</v>
      </c>
      <c r="AN36" s="325">
        <v>12661.300000000001</v>
      </c>
      <c r="AO36" s="325">
        <v>40421.899999999994</v>
      </c>
      <c r="AP36" s="325">
        <v>73827.8</v>
      </c>
      <c r="AQ36" s="325">
        <v>28342.400000000001</v>
      </c>
      <c r="AR36" s="325">
        <v>52635.7</v>
      </c>
      <c r="AS36" s="325">
        <v>79763.8</v>
      </c>
      <c r="AT36" s="325">
        <v>117230.90000000001</v>
      </c>
      <c r="AU36" s="325">
        <v>119069.97</v>
      </c>
      <c r="AV36" s="325">
        <v>134119.21695939999</v>
      </c>
      <c r="AW36" s="325">
        <v>254469.30161540999</v>
      </c>
      <c r="AX36" s="325">
        <v>292724.83785847999</v>
      </c>
      <c r="AY36" s="325">
        <v>328683.63746276998</v>
      </c>
      <c r="AZ36" s="325">
        <v>372796.86282733997</v>
      </c>
      <c r="BA36" s="325">
        <v>491791.25506693998</v>
      </c>
      <c r="BB36" s="325">
        <v>451771.97924047004</v>
      </c>
      <c r="BC36" s="325">
        <v>458576.09698348993</v>
      </c>
      <c r="BD36" s="325">
        <v>677961.16586435994</v>
      </c>
      <c r="BE36" s="325">
        <v>680179.68229415</v>
      </c>
      <c r="BF36" s="325">
        <v>825629.50264703005</v>
      </c>
      <c r="BG36" s="325">
        <v>891435.78247158998</v>
      </c>
      <c r="BH36" s="325">
        <v>772503.87828497996</v>
      </c>
      <c r="BI36" s="325">
        <v>873073.61635144998</v>
      </c>
      <c r="BJ36" s="325">
        <v>678707.17969528993</v>
      </c>
    </row>
    <row r="37" spans="1:62" ht="14.85" customHeight="1">
      <c r="A37" s="1216" t="s">
        <v>522</v>
      </c>
      <c r="B37" s="315">
        <v>0</v>
      </c>
      <c r="C37" s="315">
        <v>0</v>
      </c>
      <c r="D37" s="315">
        <v>0</v>
      </c>
      <c r="E37" s="315">
        <v>0</v>
      </c>
      <c r="F37" s="315">
        <v>0</v>
      </c>
      <c r="G37" s="315">
        <v>0</v>
      </c>
      <c r="H37" s="315">
        <v>0</v>
      </c>
      <c r="I37" s="315">
        <v>0</v>
      </c>
      <c r="J37" s="315">
        <v>0</v>
      </c>
      <c r="K37" s="315">
        <v>0</v>
      </c>
      <c r="L37" s="315">
        <v>0</v>
      </c>
      <c r="M37" s="315">
        <v>0</v>
      </c>
      <c r="N37" s="315">
        <v>7.6</v>
      </c>
      <c r="O37" s="315">
        <v>0</v>
      </c>
      <c r="P37" s="315">
        <v>0</v>
      </c>
      <c r="Q37" s="315">
        <v>0</v>
      </c>
      <c r="R37" s="315">
        <v>0</v>
      </c>
      <c r="S37" s="315">
        <v>0</v>
      </c>
      <c r="T37" s="315">
        <v>0</v>
      </c>
      <c r="U37" s="315">
        <v>0</v>
      </c>
      <c r="V37" s="315">
        <v>0</v>
      </c>
      <c r="W37" s="315">
        <v>0</v>
      </c>
      <c r="X37" s="315">
        <v>0</v>
      </c>
      <c r="Y37" s="315">
        <v>0</v>
      </c>
      <c r="Z37" s="315">
        <v>0</v>
      </c>
      <c r="AA37" s="315">
        <v>0</v>
      </c>
      <c r="AB37" s="315">
        <v>0</v>
      </c>
      <c r="AC37" s="315">
        <v>0</v>
      </c>
      <c r="AD37" s="315">
        <v>0</v>
      </c>
      <c r="AE37" s="315">
        <v>0</v>
      </c>
      <c r="AF37" s="315">
        <v>0</v>
      </c>
      <c r="AG37" s="315">
        <v>0</v>
      </c>
      <c r="AH37" s="323">
        <v>488.9</v>
      </c>
      <c r="AI37" s="323">
        <v>342.3</v>
      </c>
      <c r="AJ37" s="323">
        <v>327.39999999999998</v>
      </c>
      <c r="AK37" s="323">
        <v>675.8</v>
      </c>
      <c r="AL37" s="323">
        <v>2044</v>
      </c>
      <c r="AM37" s="323">
        <v>3844.9</v>
      </c>
      <c r="AN37" s="323">
        <v>6028.4</v>
      </c>
      <c r="AO37" s="323">
        <v>2313.6</v>
      </c>
      <c r="AP37" s="323">
        <v>18021</v>
      </c>
      <c r="AQ37" s="323">
        <v>5229.1000000000004</v>
      </c>
      <c r="AR37" s="323">
        <v>11048.9</v>
      </c>
      <c r="AS37" s="323">
        <v>17858.900000000001</v>
      </c>
      <c r="AT37" s="323">
        <v>36965.1</v>
      </c>
      <c r="AU37" s="323">
        <v>23991.200000000001</v>
      </c>
      <c r="AV37" s="323">
        <v>22450.737395779997</v>
      </c>
      <c r="AW37" s="323">
        <v>39973.64794658</v>
      </c>
      <c r="AX37" s="323">
        <v>35196.379045310001</v>
      </c>
      <c r="AY37" s="323">
        <v>43943.938168180001</v>
      </c>
      <c r="AZ37" s="323">
        <v>47298.452877010001</v>
      </c>
      <c r="BA37" s="323">
        <v>53616.424794500002</v>
      </c>
      <c r="BB37" s="323">
        <v>65369.80975244</v>
      </c>
      <c r="BC37" s="323">
        <v>69835.971943979996</v>
      </c>
      <c r="BD37" s="323">
        <v>113350.18155265</v>
      </c>
      <c r="BE37" s="323">
        <v>98989.054652580002</v>
      </c>
      <c r="BF37" s="323">
        <v>128508.82123025</v>
      </c>
      <c r="BG37" s="323">
        <v>153358.12024554997</v>
      </c>
      <c r="BH37" s="323">
        <v>81620.538991320005</v>
      </c>
      <c r="BI37" s="323">
        <v>149887.46238534999</v>
      </c>
      <c r="BJ37" s="323">
        <v>122758.39481268</v>
      </c>
    </row>
    <row r="38" spans="1:62" ht="14.85" customHeight="1">
      <c r="A38" s="1216" t="s">
        <v>523</v>
      </c>
      <c r="B38" s="315">
        <v>0</v>
      </c>
      <c r="C38" s="315">
        <v>0</v>
      </c>
      <c r="D38" s="315">
        <v>0</v>
      </c>
      <c r="E38" s="315">
        <v>0</v>
      </c>
      <c r="F38" s="315">
        <v>0</v>
      </c>
      <c r="G38" s="315">
        <v>0</v>
      </c>
      <c r="H38" s="315">
        <v>0</v>
      </c>
      <c r="I38" s="315">
        <v>0</v>
      </c>
      <c r="J38" s="315">
        <v>0</v>
      </c>
      <c r="K38" s="315">
        <v>0</v>
      </c>
      <c r="L38" s="315">
        <v>0</v>
      </c>
      <c r="M38" s="315">
        <v>0</v>
      </c>
      <c r="N38" s="315">
        <v>3.8</v>
      </c>
      <c r="O38" s="315">
        <v>0</v>
      </c>
      <c r="P38" s="315">
        <v>0</v>
      </c>
      <c r="Q38" s="315">
        <v>0</v>
      </c>
      <c r="R38" s="315">
        <v>0</v>
      </c>
      <c r="S38" s="315">
        <v>0</v>
      </c>
      <c r="T38" s="315">
        <v>0</v>
      </c>
      <c r="U38" s="315">
        <v>0</v>
      </c>
      <c r="V38" s="315">
        <v>0</v>
      </c>
      <c r="W38" s="315">
        <v>0</v>
      </c>
      <c r="X38" s="315">
        <v>0</v>
      </c>
      <c r="Y38" s="315">
        <v>0</v>
      </c>
      <c r="Z38" s="315">
        <v>0</v>
      </c>
      <c r="AA38" s="315">
        <v>0</v>
      </c>
      <c r="AB38" s="315">
        <v>0</v>
      </c>
      <c r="AC38" s="315">
        <v>0</v>
      </c>
      <c r="AD38" s="315">
        <v>0</v>
      </c>
      <c r="AE38" s="315">
        <v>0</v>
      </c>
      <c r="AF38" s="315">
        <v>0</v>
      </c>
      <c r="AG38" s="315">
        <v>0</v>
      </c>
      <c r="AH38" s="323">
        <v>376.2</v>
      </c>
      <c r="AI38" s="323">
        <v>1587.9</v>
      </c>
      <c r="AJ38" s="323">
        <v>922.7</v>
      </c>
      <c r="AK38" s="323">
        <v>2196.1</v>
      </c>
      <c r="AL38" s="323">
        <v>3396.8</v>
      </c>
      <c r="AM38" s="323">
        <v>5172</v>
      </c>
      <c r="AN38" s="323">
        <v>6297.8</v>
      </c>
      <c r="AO38" s="323">
        <v>37948.1</v>
      </c>
      <c r="AP38" s="323">
        <v>49683.9</v>
      </c>
      <c r="AQ38" s="323">
        <v>22045.9</v>
      </c>
      <c r="AR38" s="323">
        <v>40829.199999999997</v>
      </c>
      <c r="AS38" s="323">
        <v>61069.4</v>
      </c>
      <c r="AT38" s="323">
        <v>80105.5</v>
      </c>
      <c r="AU38" s="323">
        <v>95000.639999999999</v>
      </c>
      <c r="AV38" s="323">
        <v>109941.13635662</v>
      </c>
      <c r="AW38" s="323">
        <v>209764.61666882999</v>
      </c>
      <c r="AX38" s="323">
        <v>254093.76449501002</v>
      </c>
      <c r="AY38" s="323">
        <v>280239.66220786999</v>
      </c>
      <c r="AZ38" s="323">
        <v>322164.3376116</v>
      </c>
      <c r="BA38" s="323">
        <v>433232.20970687998</v>
      </c>
      <c r="BB38" s="323">
        <v>381386.81834427</v>
      </c>
      <c r="BC38" s="323">
        <v>383256.55009990995</v>
      </c>
      <c r="BD38" s="323">
        <v>556537.94351864001</v>
      </c>
      <c r="BE38" s="323">
        <v>573208.81320568011</v>
      </c>
      <c r="BF38" s="323">
        <v>687778.78328131011</v>
      </c>
      <c r="BG38" s="323">
        <v>731556.32591221994</v>
      </c>
      <c r="BH38" s="323">
        <v>684362.01602790004</v>
      </c>
      <c r="BI38" s="323">
        <v>714513.47469800001</v>
      </c>
      <c r="BJ38" s="323">
        <v>547682.56514415995</v>
      </c>
    </row>
    <row r="39" spans="1:62" ht="14.85" customHeight="1">
      <c r="A39" s="1216" t="s">
        <v>524</v>
      </c>
      <c r="B39" s="315">
        <v>0</v>
      </c>
      <c r="C39" s="315">
        <v>0</v>
      </c>
      <c r="D39" s="315">
        <v>0</v>
      </c>
      <c r="E39" s="315">
        <v>0</v>
      </c>
      <c r="F39" s="315">
        <v>0</v>
      </c>
      <c r="G39" s="315">
        <v>0</v>
      </c>
      <c r="H39" s="315">
        <v>0</v>
      </c>
      <c r="I39" s="315">
        <v>0</v>
      </c>
      <c r="J39" s="315">
        <v>0</v>
      </c>
      <c r="K39" s="315">
        <v>0</v>
      </c>
      <c r="L39" s="315">
        <v>0</v>
      </c>
      <c r="M39" s="315">
        <v>0</v>
      </c>
      <c r="N39" s="315">
        <v>3.8</v>
      </c>
      <c r="O39" s="315">
        <v>0</v>
      </c>
      <c r="P39" s="315">
        <v>0</v>
      </c>
      <c r="Q39" s="315">
        <v>0</v>
      </c>
      <c r="R39" s="315">
        <v>0</v>
      </c>
      <c r="S39" s="315">
        <v>0</v>
      </c>
      <c r="T39" s="315">
        <v>0</v>
      </c>
      <c r="U39" s="315">
        <v>0</v>
      </c>
      <c r="V39" s="315">
        <v>0</v>
      </c>
      <c r="W39" s="315">
        <v>0</v>
      </c>
      <c r="X39" s="315">
        <v>0</v>
      </c>
      <c r="Y39" s="315">
        <v>0</v>
      </c>
      <c r="Z39" s="315">
        <v>0</v>
      </c>
      <c r="AA39" s="315">
        <v>0</v>
      </c>
      <c r="AB39" s="315">
        <v>0</v>
      </c>
      <c r="AC39" s="315">
        <v>0</v>
      </c>
      <c r="AD39" s="315">
        <v>0</v>
      </c>
      <c r="AE39" s="315">
        <v>0</v>
      </c>
      <c r="AF39" s="315">
        <v>0</v>
      </c>
      <c r="AG39" s="315">
        <v>0</v>
      </c>
      <c r="AH39" s="323">
        <v>160.69999999999999</v>
      </c>
      <c r="AI39" s="323">
        <v>23.6</v>
      </c>
      <c r="AJ39" s="323">
        <v>309.8</v>
      </c>
      <c r="AK39" s="323">
        <v>551.6</v>
      </c>
      <c r="AL39" s="323">
        <v>531.6</v>
      </c>
      <c r="AM39" s="323">
        <v>1164.8</v>
      </c>
      <c r="AN39" s="323">
        <v>335.1</v>
      </c>
      <c r="AO39" s="323">
        <v>160.19999999999999</v>
      </c>
      <c r="AP39" s="323">
        <v>6122.9</v>
      </c>
      <c r="AQ39" s="323">
        <v>1067.4000000000001</v>
      </c>
      <c r="AR39" s="323">
        <v>757.6</v>
      </c>
      <c r="AS39" s="323">
        <v>835.5</v>
      </c>
      <c r="AT39" s="323">
        <v>160.30000000000001</v>
      </c>
      <c r="AU39" s="323">
        <v>78.13</v>
      </c>
      <c r="AV39" s="323">
        <v>1727.3432069999999</v>
      </c>
      <c r="AW39" s="323">
        <v>4731.0370000000003</v>
      </c>
      <c r="AX39" s="323">
        <v>3434.69431816</v>
      </c>
      <c r="AY39" s="323">
        <v>4500.0370867199999</v>
      </c>
      <c r="AZ39" s="323">
        <v>3334.07233873</v>
      </c>
      <c r="BA39" s="323">
        <v>4942.6205655600006</v>
      </c>
      <c r="BB39" s="323">
        <v>5015.35114376</v>
      </c>
      <c r="BC39" s="323">
        <v>5483.5749396000001</v>
      </c>
      <c r="BD39" s="323">
        <v>8073.0407930699994</v>
      </c>
      <c r="BE39" s="323">
        <v>7981.8144358899999</v>
      </c>
      <c r="BF39" s="323">
        <v>9341.898135469999</v>
      </c>
      <c r="BG39" s="323">
        <v>6521.3363138199993</v>
      </c>
      <c r="BH39" s="323">
        <v>6521.3232657600001</v>
      </c>
      <c r="BI39" s="323">
        <v>8672.6792681000006</v>
      </c>
      <c r="BJ39" s="323">
        <v>8266.2197384499996</v>
      </c>
    </row>
    <row r="40" spans="1:62" s="57" customFormat="1" ht="14.85" customHeight="1">
      <c r="A40" s="1216"/>
      <c r="B40" s="1225"/>
      <c r="C40" s="1225"/>
      <c r="D40" s="1225"/>
      <c r="E40" s="1225"/>
      <c r="F40" s="1225"/>
      <c r="G40" s="1225"/>
      <c r="H40" s="1225"/>
      <c r="I40" s="1225"/>
      <c r="J40" s="1225"/>
      <c r="K40" s="1225"/>
      <c r="L40" s="324"/>
      <c r="M40" s="324"/>
      <c r="N40" s="324"/>
      <c r="O40" s="324"/>
      <c r="P40" s="324"/>
      <c r="Q40" s="324"/>
      <c r="R40" s="324"/>
      <c r="S40" s="324"/>
      <c r="T40" s="324"/>
      <c r="U40" s="324"/>
      <c r="V40" s="324"/>
      <c r="W40" s="324"/>
      <c r="X40" s="324"/>
      <c r="Y40" s="324"/>
      <c r="Z40" s="324"/>
      <c r="AA40" s="324"/>
      <c r="AB40" s="324"/>
      <c r="AC40" s="324"/>
      <c r="AD40" s="324"/>
      <c r="AE40" s="324"/>
      <c r="AF40" s="324"/>
      <c r="AG40" s="324"/>
      <c r="AH40" s="324"/>
      <c r="AI40" s="324"/>
      <c r="AJ40" s="324"/>
      <c r="AK40" s="324"/>
      <c r="AL40" s="324"/>
      <c r="AM40" s="324"/>
      <c r="AN40" s="324"/>
      <c r="AO40" s="324"/>
      <c r="AP40" s="324"/>
      <c r="AQ40" s="324"/>
      <c r="AR40" s="324"/>
      <c r="AS40" s="324"/>
      <c r="AT40" s="324"/>
      <c r="AU40" s="324"/>
      <c r="AV40" s="324"/>
      <c r="AW40" s="324"/>
      <c r="AX40" s="324"/>
      <c r="AY40" s="324"/>
      <c r="AZ40" s="324"/>
      <c r="BA40" s="324"/>
      <c r="BB40" s="324"/>
      <c r="BC40" s="324"/>
      <c r="BD40" s="324"/>
      <c r="BE40" s="324"/>
      <c r="BF40" s="324"/>
      <c r="BG40" s="324"/>
      <c r="BH40" s="324"/>
      <c r="BI40" s="324"/>
      <c r="BJ40" s="324"/>
    </row>
    <row r="41" spans="1:62" s="313" customFormat="1" ht="14.85" customHeight="1">
      <c r="A41" s="1216" t="s">
        <v>525</v>
      </c>
      <c r="B41" s="315">
        <v>0</v>
      </c>
      <c r="C41" s="315">
        <v>0</v>
      </c>
      <c r="D41" s="315">
        <v>0</v>
      </c>
      <c r="E41" s="315">
        <v>0</v>
      </c>
      <c r="F41" s="315">
        <v>0</v>
      </c>
      <c r="G41" s="315">
        <v>0</v>
      </c>
      <c r="H41" s="315">
        <v>0</v>
      </c>
      <c r="I41" s="315">
        <v>0</v>
      </c>
      <c r="J41" s="315">
        <v>0</v>
      </c>
      <c r="K41" s="315">
        <v>0</v>
      </c>
      <c r="L41" s="315">
        <v>0</v>
      </c>
      <c r="M41" s="315">
        <v>0</v>
      </c>
      <c r="N41" s="315">
        <v>3.8</v>
      </c>
      <c r="O41" s="315">
        <v>0</v>
      </c>
      <c r="P41" s="315">
        <v>0</v>
      </c>
      <c r="Q41" s="315">
        <v>0</v>
      </c>
      <c r="R41" s="315">
        <v>0</v>
      </c>
      <c r="S41" s="315">
        <v>0</v>
      </c>
      <c r="T41" s="315">
        <v>0</v>
      </c>
      <c r="U41" s="315">
        <v>0</v>
      </c>
      <c r="V41" s="315">
        <v>0</v>
      </c>
      <c r="W41" s="320">
        <v>0</v>
      </c>
      <c r="X41" s="320">
        <v>0</v>
      </c>
      <c r="Y41" s="320">
        <v>0</v>
      </c>
      <c r="Z41" s="320">
        <v>66.599999999999994</v>
      </c>
      <c r="AA41" s="320">
        <v>0</v>
      </c>
      <c r="AB41" s="320">
        <v>0</v>
      </c>
      <c r="AC41" s="320">
        <v>6.5</v>
      </c>
      <c r="AD41" s="320">
        <v>82.5</v>
      </c>
      <c r="AE41" s="320">
        <v>143.9</v>
      </c>
      <c r="AF41" s="326">
        <v>95</v>
      </c>
      <c r="AG41" s="326">
        <v>78.599999999999994</v>
      </c>
      <c r="AH41" s="326">
        <v>101.9</v>
      </c>
      <c r="AI41" s="326">
        <v>47.9</v>
      </c>
      <c r="AJ41" s="326">
        <v>9653.5</v>
      </c>
      <c r="AK41" s="326">
        <v>13059.7</v>
      </c>
      <c r="AL41" s="326">
        <v>15154.6</v>
      </c>
      <c r="AM41" s="326">
        <v>15185.6</v>
      </c>
      <c r="AN41" s="326">
        <v>8579.4</v>
      </c>
      <c r="AO41" s="326">
        <v>5925</v>
      </c>
      <c r="AP41" s="326">
        <v>4867.3</v>
      </c>
      <c r="AQ41" s="326">
        <v>40700.999999999811</v>
      </c>
      <c r="AR41" s="326">
        <v>22158.7</v>
      </c>
      <c r="AS41" s="326">
        <v>44302.6</v>
      </c>
      <c r="AT41" s="325">
        <v>62079.5</v>
      </c>
      <c r="AU41" s="325">
        <v>42687.5</v>
      </c>
      <c r="AV41" s="325">
        <v>62991.360977099997</v>
      </c>
      <c r="AW41" s="325">
        <v>49741.632030449997</v>
      </c>
      <c r="AX41" s="325">
        <v>132195.29081606999</v>
      </c>
      <c r="AY41" s="325">
        <v>134668.26470163002</v>
      </c>
      <c r="AZ41" s="325">
        <v>165811.34540875</v>
      </c>
      <c r="BA41" s="325">
        <v>387748.44379425002</v>
      </c>
      <c r="BB41" s="325">
        <v>409159.05115968001</v>
      </c>
      <c r="BC41" s="326">
        <v>408826.98973199999</v>
      </c>
      <c r="BD41" s="326">
        <v>449311.64337151003</v>
      </c>
      <c r="BE41" s="326">
        <v>467959.82349945995</v>
      </c>
      <c r="BF41" s="326">
        <v>418713.99817974999</v>
      </c>
      <c r="BG41" s="326">
        <v>420486.26518399001</v>
      </c>
      <c r="BH41" s="326">
        <v>444473.60946636001</v>
      </c>
      <c r="BI41" s="326">
        <v>396475.31402486999</v>
      </c>
      <c r="BJ41" s="326">
        <v>294984.05800604005</v>
      </c>
    </row>
    <row r="42" spans="1:62" ht="14.85" customHeight="1">
      <c r="A42" s="1216" t="s">
        <v>526</v>
      </c>
      <c r="B42" s="315">
        <v>0</v>
      </c>
      <c r="C42" s="315">
        <v>0</v>
      </c>
      <c r="D42" s="315">
        <v>0</v>
      </c>
      <c r="E42" s="315">
        <v>0</v>
      </c>
      <c r="F42" s="315">
        <v>0</v>
      </c>
      <c r="G42" s="315">
        <v>0</v>
      </c>
      <c r="H42" s="315">
        <v>0</v>
      </c>
      <c r="I42" s="315">
        <v>0</v>
      </c>
      <c r="J42" s="315">
        <v>0</v>
      </c>
      <c r="K42" s="315">
        <v>0</v>
      </c>
      <c r="L42" s="315">
        <v>0</v>
      </c>
      <c r="M42" s="315">
        <v>0</v>
      </c>
      <c r="N42" s="315">
        <v>3.8</v>
      </c>
      <c r="O42" s="315">
        <v>0</v>
      </c>
      <c r="P42" s="315">
        <v>0</v>
      </c>
      <c r="Q42" s="315">
        <v>0</v>
      </c>
      <c r="R42" s="315">
        <v>0</v>
      </c>
      <c r="S42" s="315">
        <v>0</v>
      </c>
      <c r="T42" s="315">
        <v>0</v>
      </c>
      <c r="U42" s="315">
        <v>0</v>
      </c>
      <c r="V42" s="315">
        <v>0</v>
      </c>
      <c r="W42" s="315">
        <v>0</v>
      </c>
      <c r="X42" s="315">
        <v>0</v>
      </c>
      <c r="Y42" s="315">
        <v>0</v>
      </c>
      <c r="Z42" s="315">
        <v>66.599999999999994</v>
      </c>
      <c r="AA42" s="315">
        <v>0</v>
      </c>
      <c r="AB42" s="315">
        <v>0</v>
      </c>
      <c r="AC42" s="315">
        <v>6.5</v>
      </c>
      <c r="AD42" s="315">
        <v>82.5</v>
      </c>
      <c r="AE42" s="315">
        <v>143.9</v>
      </c>
      <c r="AF42" s="323">
        <v>95</v>
      </c>
      <c r="AG42" s="323">
        <v>78.599999999999994</v>
      </c>
      <c r="AH42" s="323">
        <v>0</v>
      </c>
      <c r="AI42" s="323">
        <v>0</v>
      </c>
      <c r="AJ42" s="323">
        <v>5.0999999999999996</v>
      </c>
      <c r="AK42" s="323">
        <v>2.2000000000000002</v>
      </c>
      <c r="AL42" s="323"/>
      <c r="AM42" s="323">
        <v>2291</v>
      </c>
      <c r="AN42" s="323">
        <v>2250.4</v>
      </c>
      <c r="AO42" s="323">
        <v>2620.1999999999998</v>
      </c>
      <c r="AP42" s="323">
        <v>2082.8000000000002</v>
      </c>
      <c r="AQ42" s="323">
        <v>14546.7</v>
      </c>
      <c r="AR42" s="323">
        <v>9937.4</v>
      </c>
      <c r="AS42" s="323">
        <v>9077.2000000000007</v>
      </c>
      <c r="AT42" s="323">
        <v>49526.6</v>
      </c>
      <c r="AU42" s="323">
        <v>31425.8</v>
      </c>
      <c r="AV42" s="323">
        <v>10070.359985569999</v>
      </c>
      <c r="AW42" s="323">
        <v>29885.319243810001</v>
      </c>
      <c r="AX42" s="323">
        <v>36694.953332669997</v>
      </c>
      <c r="AY42" s="323">
        <v>6036.4391267399997</v>
      </c>
      <c r="AZ42" s="323">
        <v>95893.98309501</v>
      </c>
      <c r="BA42" s="323">
        <v>295000.00000007002</v>
      </c>
      <c r="BB42" s="323">
        <v>405620.00000007002</v>
      </c>
      <c r="BC42" s="323">
        <v>406080.00000007002</v>
      </c>
      <c r="BD42" s="323">
        <v>414692.00000007002</v>
      </c>
      <c r="BE42" s="323">
        <v>435255.04234235996</v>
      </c>
      <c r="BF42" s="323">
        <v>413478.01824721001</v>
      </c>
      <c r="BG42" s="323">
        <v>414764.55572471995</v>
      </c>
      <c r="BH42" s="323">
        <v>424046.65482608002</v>
      </c>
      <c r="BI42" s="323">
        <v>379131.15422384004</v>
      </c>
      <c r="BJ42" s="323">
        <v>229487.1791486</v>
      </c>
    </row>
    <row r="43" spans="1:62" ht="14.85" customHeight="1">
      <c r="A43" s="1216" t="s">
        <v>527</v>
      </c>
      <c r="B43" s="315">
        <v>0</v>
      </c>
      <c r="C43" s="315">
        <v>0</v>
      </c>
      <c r="D43" s="315">
        <v>0</v>
      </c>
      <c r="E43" s="315">
        <v>0</v>
      </c>
      <c r="F43" s="315">
        <v>0</v>
      </c>
      <c r="G43" s="315">
        <v>0</v>
      </c>
      <c r="H43" s="315">
        <v>0</v>
      </c>
      <c r="I43" s="315">
        <v>0</v>
      </c>
      <c r="J43" s="315">
        <v>0</v>
      </c>
      <c r="K43" s="315">
        <v>0</v>
      </c>
      <c r="L43" s="323"/>
      <c r="M43" s="323"/>
      <c r="N43" s="323"/>
      <c r="O43" s="323"/>
      <c r="P43" s="323"/>
      <c r="Q43" s="323"/>
      <c r="R43" s="323"/>
      <c r="S43" s="323"/>
      <c r="T43" s="323"/>
      <c r="U43" s="323"/>
      <c r="V43" s="315">
        <v>0</v>
      </c>
      <c r="W43" s="315">
        <v>0</v>
      </c>
      <c r="X43" s="315">
        <v>0</v>
      </c>
      <c r="Y43" s="315">
        <v>0</v>
      </c>
      <c r="Z43" s="315">
        <v>0</v>
      </c>
      <c r="AA43" s="315">
        <v>0</v>
      </c>
      <c r="AB43" s="315">
        <v>0</v>
      </c>
      <c r="AC43" s="315">
        <v>0</v>
      </c>
      <c r="AD43" s="315">
        <v>0</v>
      </c>
      <c r="AE43" s="315">
        <v>0</v>
      </c>
      <c r="AF43" s="323"/>
      <c r="AG43" s="323"/>
      <c r="AH43" s="323">
        <v>101.9</v>
      </c>
      <c r="AI43" s="323">
        <v>47.9</v>
      </c>
      <c r="AJ43" s="323">
        <v>9648.4</v>
      </c>
      <c r="AK43" s="323">
        <v>13057.5</v>
      </c>
      <c r="AL43" s="323">
        <v>15154.6</v>
      </c>
      <c r="AM43" s="323">
        <v>12894.6</v>
      </c>
      <c r="AN43" s="323">
        <v>6329</v>
      </c>
      <c r="AO43" s="323">
        <v>3304.8</v>
      </c>
      <c r="AP43" s="323">
        <v>2784.5</v>
      </c>
      <c r="AQ43" s="323">
        <v>26154.299999999814</v>
      </c>
      <c r="AR43" s="323">
        <v>12221.3</v>
      </c>
      <c r="AS43" s="323">
        <v>35225.4</v>
      </c>
      <c r="AT43" s="321">
        <v>12552.9</v>
      </c>
      <c r="AU43" s="321">
        <v>11261.7</v>
      </c>
      <c r="AV43" s="321">
        <v>52921.000991529996</v>
      </c>
      <c r="AW43" s="321">
        <v>19856.312786639999</v>
      </c>
      <c r="AX43" s="321">
        <v>95500.337483399999</v>
      </c>
      <c r="AY43" s="321">
        <v>128631.82557489</v>
      </c>
      <c r="AZ43" s="321">
        <v>69917.362313739999</v>
      </c>
      <c r="BA43" s="321">
        <v>92748.443794179999</v>
      </c>
      <c r="BB43" s="321">
        <v>3539.05115961</v>
      </c>
      <c r="BC43" s="323">
        <v>2746.9897319299998</v>
      </c>
      <c r="BD43" s="323">
        <v>34619.643371440005</v>
      </c>
      <c r="BE43" s="323">
        <v>32704.781157099998</v>
      </c>
      <c r="BF43" s="323">
        <v>5235.9799325399999</v>
      </c>
      <c r="BG43" s="323">
        <v>5721.7094592700005</v>
      </c>
      <c r="BH43" s="323">
        <v>20426.954640279997</v>
      </c>
      <c r="BI43" s="323">
        <v>17344.15980103</v>
      </c>
      <c r="BJ43" s="323">
        <v>65496.878857440002</v>
      </c>
    </row>
    <row r="44" spans="1:62" s="57" customFormat="1" ht="14.85" customHeight="1">
      <c r="A44" s="1216"/>
      <c r="B44" s="1225"/>
      <c r="C44" s="1225"/>
      <c r="D44" s="1225"/>
      <c r="E44" s="1225"/>
      <c r="F44" s="1225"/>
      <c r="G44" s="1225"/>
      <c r="H44" s="1225"/>
      <c r="I44" s="1225"/>
      <c r="J44" s="1225"/>
      <c r="K44" s="1225"/>
      <c r="L44" s="324"/>
      <c r="M44" s="324"/>
      <c r="N44" s="324"/>
      <c r="O44" s="324"/>
      <c r="P44" s="324"/>
      <c r="Q44" s="324"/>
      <c r="R44" s="324"/>
      <c r="S44" s="324"/>
      <c r="T44" s="324"/>
      <c r="U44" s="324"/>
      <c r="V44" s="324"/>
      <c r="W44" s="324"/>
      <c r="X44" s="324"/>
      <c r="Y44" s="324"/>
      <c r="Z44" s="324"/>
      <c r="AA44" s="324"/>
      <c r="AB44" s="324"/>
      <c r="AC44" s="324"/>
      <c r="AD44" s="324"/>
      <c r="AE44" s="324"/>
      <c r="AF44" s="324"/>
      <c r="AG44" s="324"/>
      <c r="AH44" s="324"/>
      <c r="AI44" s="324"/>
      <c r="AJ44" s="324"/>
      <c r="AK44" s="324"/>
      <c r="AL44" s="324"/>
      <c r="AM44" s="324"/>
      <c r="AN44" s="324"/>
      <c r="AO44" s="324"/>
      <c r="AP44" s="324"/>
      <c r="AQ44" s="324"/>
      <c r="AR44" s="324"/>
      <c r="AS44" s="324"/>
      <c r="AT44" s="324"/>
      <c r="AU44" s="324"/>
      <c r="AV44" s="324"/>
      <c r="AW44" s="324"/>
      <c r="AX44" s="324"/>
      <c r="AY44" s="324"/>
      <c r="AZ44" s="324"/>
      <c r="BA44" s="324"/>
      <c r="BB44" s="324"/>
    </row>
    <row r="45" spans="1:62" s="313" customFormat="1" ht="14.85" customHeight="1">
      <c r="A45" s="1216" t="s">
        <v>528</v>
      </c>
      <c r="B45" s="325">
        <v>5.9320000000000004</v>
      </c>
      <c r="C45" s="325">
        <v>20.417999999999999</v>
      </c>
      <c r="D45" s="325">
        <v>28.574000000000002</v>
      </c>
      <c r="E45" s="325">
        <v>25.513999999999999</v>
      </c>
      <c r="F45" s="325">
        <v>30.222000000000001</v>
      </c>
      <c r="G45" s="325">
        <v>29.655999999999999</v>
      </c>
      <c r="H45" s="325">
        <v>34.118000000000002</v>
      </c>
      <c r="I45" s="325">
        <v>21.486000000000001</v>
      </c>
      <c r="J45" s="325">
        <v>26.794</v>
      </c>
      <c r="K45" s="325">
        <v>54.298000000000002</v>
      </c>
      <c r="L45" s="325">
        <v>57.5</v>
      </c>
      <c r="M45" s="325">
        <v>70.3</v>
      </c>
      <c r="N45" s="325">
        <v>76.8</v>
      </c>
      <c r="O45" s="325">
        <v>86.1</v>
      </c>
      <c r="P45" s="325">
        <v>99.5</v>
      </c>
      <c r="Q45" s="325">
        <v>127.2</v>
      </c>
      <c r="R45" s="325">
        <v>157.1</v>
      </c>
      <c r="S45" s="325">
        <v>201.6</v>
      </c>
      <c r="T45" s="325">
        <v>267</v>
      </c>
      <c r="U45" s="325">
        <v>327.8</v>
      </c>
      <c r="V45" s="325">
        <v>389.1</v>
      </c>
      <c r="W45" s="326">
        <v>497.4</v>
      </c>
      <c r="X45" s="326">
        <v>667.7</v>
      </c>
      <c r="Y45" s="326">
        <v>845.1</v>
      </c>
      <c r="Z45" s="326">
        <v>966.7</v>
      </c>
      <c r="AA45" s="326">
        <v>1128.7</v>
      </c>
      <c r="AB45" s="326">
        <v>1298.7</v>
      </c>
      <c r="AC45" s="326">
        <v>1545.1</v>
      </c>
      <c r="AD45" s="326">
        <v>1932.4</v>
      </c>
      <c r="AE45" s="326">
        <v>2692.3</v>
      </c>
      <c r="AF45" s="326">
        <v>3712.7</v>
      </c>
      <c r="AG45" s="326">
        <v>4300.8</v>
      </c>
      <c r="AH45" s="326">
        <v>26490</v>
      </c>
      <c r="AI45" s="326">
        <v>29589</v>
      </c>
      <c r="AJ45" s="326">
        <v>32144.9</v>
      </c>
      <c r="AK45" s="326">
        <v>43181.8</v>
      </c>
      <c r="AL45" s="326">
        <v>55636.499999999993</v>
      </c>
      <c r="AM45" s="326">
        <v>73880.600000000006</v>
      </c>
      <c r="AN45" s="326">
        <v>101362.59999999999</v>
      </c>
      <c r="AO45" s="326">
        <v>141969.70000000001</v>
      </c>
      <c r="AP45" s="326">
        <v>196662.9</v>
      </c>
      <c r="AQ45" s="326">
        <v>364258.8</v>
      </c>
      <c r="AR45" s="326">
        <v>500751.2</v>
      </c>
      <c r="AS45" s="326">
        <v>537207.80000000005</v>
      </c>
      <c r="AT45" s="326">
        <v>686076.6</v>
      </c>
      <c r="AU45" s="326">
        <v>950551.62</v>
      </c>
      <c r="AV45" s="326">
        <v>1388856.01406141</v>
      </c>
      <c r="AW45" s="326">
        <v>2225394.1781833894</v>
      </c>
      <c r="AX45" s="326">
        <v>3364693.4453836093</v>
      </c>
      <c r="AY45" s="326">
        <v>3494200.2235588999</v>
      </c>
      <c r="AZ45" s="326">
        <v>3633053.3305948703</v>
      </c>
      <c r="BA45" s="326">
        <v>4158692.9999559699</v>
      </c>
      <c r="BB45" s="326">
        <v>4930613.0418441491</v>
      </c>
      <c r="BC45" s="326">
        <v>3829448.25428455</v>
      </c>
      <c r="BD45" s="326">
        <v>3459824.18823735</v>
      </c>
      <c r="BE45" s="326">
        <v>3268183.2533567701</v>
      </c>
      <c r="BF45" s="326">
        <v>2217804.4462404503</v>
      </c>
      <c r="BG45" s="326">
        <v>2166836.3792978702</v>
      </c>
      <c r="BH45" s="326">
        <v>1923335.5715616299</v>
      </c>
      <c r="BI45" s="326">
        <v>2665488.4836780601</v>
      </c>
      <c r="BJ45" s="326">
        <v>3682121.4422897301</v>
      </c>
    </row>
    <row r="46" spans="1:62" ht="14.85" customHeight="1">
      <c r="A46" s="1216" t="s">
        <v>529</v>
      </c>
      <c r="B46" s="315">
        <v>5.9320000000000004</v>
      </c>
      <c r="C46" s="315">
        <v>20.417999999999999</v>
      </c>
      <c r="D46" s="315">
        <v>28.574000000000002</v>
      </c>
      <c r="E46" s="315">
        <v>25.513999999999999</v>
      </c>
      <c r="F46" s="315">
        <v>30.222000000000001</v>
      </c>
      <c r="G46" s="315">
        <v>29.655999999999999</v>
      </c>
      <c r="H46" s="315">
        <v>34.118000000000002</v>
      </c>
      <c r="I46" s="315">
        <v>21.486000000000001</v>
      </c>
      <c r="J46" s="315">
        <v>26.794</v>
      </c>
      <c r="K46" s="315">
        <v>54.298000000000002</v>
      </c>
      <c r="L46" s="315">
        <v>57.5</v>
      </c>
      <c r="M46" s="315">
        <v>70.3</v>
      </c>
      <c r="N46" s="315">
        <v>76.8</v>
      </c>
      <c r="O46" s="315">
        <v>86.1</v>
      </c>
      <c r="P46" s="315">
        <v>99.5</v>
      </c>
      <c r="Q46" s="315">
        <v>127.2</v>
      </c>
      <c r="R46" s="315">
        <v>157.1</v>
      </c>
      <c r="S46" s="315">
        <v>201.6</v>
      </c>
      <c r="T46" s="315">
        <v>267</v>
      </c>
      <c r="U46" s="315">
        <v>327.8</v>
      </c>
      <c r="V46" s="315">
        <v>389.1</v>
      </c>
      <c r="W46" s="315">
        <v>497.4</v>
      </c>
      <c r="X46" s="315">
        <v>667.7</v>
      </c>
      <c r="Y46" s="315">
        <v>845.1</v>
      </c>
      <c r="Z46" s="315">
        <v>966.7</v>
      </c>
      <c r="AA46" s="315">
        <v>1128.7</v>
      </c>
      <c r="AB46" s="315">
        <v>1298.7</v>
      </c>
      <c r="AC46" s="315">
        <v>1545.1</v>
      </c>
      <c r="AD46" s="315">
        <v>1932.4</v>
      </c>
      <c r="AE46" s="315">
        <v>2692.3</v>
      </c>
      <c r="AF46" s="315">
        <v>3712.7</v>
      </c>
      <c r="AG46" s="315">
        <v>4300.8</v>
      </c>
      <c r="AH46" s="315">
        <v>3769.3</v>
      </c>
      <c r="AI46" s="315">
        <v>4420.2</v>
      </c>
      <c r="AJ46" s="315">
        <v>5447.7</v>
      </c>
      <c r="AK46" s="315">
        <v>6530.6</v>
      </c>
      <c r="AL46" s="315">
        <v>8730.5</v>
      </c>
      <c r="AM46" s="315">
        <v>17666.5</v>
      </c>
      <c r="AN46" s="315">
        <v>25634.799999999999</v>
      </c>
      <c r="AO46" s="315">
        <v>31453.3</v>
      </c>
      <c r="AP46" s="315">
        <v>44205.7</v>
      </c>
      <c r="AQ46" s="315">
        <v>75170.600000000006</v>
      </c>
      <c r="AR46" s="315">
        <v>101276.5</v>
      </c>
      <c r="AS46" s="315">
        <v>122735.9</v>
      </c>
      <c r="AT46" s="315">
        <v>142324.5</v>
      </c>
      <c r="AU46" s="315">
        <v>172321.52</v>
      </c>
      <c r="AV46" s="315">
        <v>170494.85485427</v>
      </c>
      <c r="AW46" s="315">
        <v>152954.13805051998</v>
      </c>
      <c r="AX46" s="315">
        <v>210936.3276705</v>
      </c>
      <c r="AY46" s="315">
        <v>213750.30888220001</v>
      </c>
      <c r="AZ46" s="315">
        <v>215741.02791579001</v>
      </c>
      <c r="BA46" s="315">
        <v>215741.02941558999</v>
      </c>
      <c r="BB46" s="315">
        <v>219509.96054758999</v>
      </c>
      <c r="BC46" s="315">
        <v>256406.33869859</v>
      </c>
      <c r="BD46" s="315">
        <v>230798.70920734</v>
      </c>
      <c r="BE46" s="315">
        <v>243694.33406133999</v>
      </c>
      <c r="BF46" s="323">
        <v>249714.57754134</v>
      </c>
      <c r="BG46" s="315">
        <v>249714.57754134</v>
      </c>
      <c r="BH46" s="315">
        <v>255862.69513122001</v>
      </c>
      <c r="BI46" s="315">
        <v>224140.00111156001</v>
      </c>
      <c r="BJ46" s="323">
        <v>220208.24210055999</v>
      </c>
    </row>
    <row r="47" spans="1:62" ht="14.85" customHeight="1">
      <c r="A47" s="1216" t="s">
        <v>530</v>
      </c>
      <c r="B47" s="315">
        <v>0</v>
      </c>
      <c r="C47" s="315">
        <v>0</v>
      </c>
      <c r="D47" s="315">
        <v>0</v>
      </c>
      <c r="E47" s="315">
        <v>0</v>
      </c>
      <c r="F47" s="315">
        <v>0</v>
      </c>
      <c r="G47" s="315">
        <v>0</v>
      </c>
      <c r="H47" s="315">
        <v>0</v>
      </c>
      <c r="I47" s="315">
        <v>0</v>
      </c>
      <c r="J47" s="315">
        <v>0</v>
      </c>
      <c r="K47" s="315">
        <v>0</v>
      </c>
      <c r="L47" s="315">
        <v>0</v>
      </c>
      <c r="M47" s="315">
        <v>0</v>
      </c>
      <c r="N47" s="315">
        <v>0</v>
      </c>
      <c r="O47" s="315">
        <v>0</v>
      </c>
      <c r="P47" s="315">
        <v>0</v>
      </c>
      <c r="Q47" s="315">
        <v>0</v>
      </c>
      <c r="R47" s="315">
        <v>0</v>
      </c>
      <c r="S47" s="315">
        <v>0</v>
      </c>
      <c r="T47" s="315">
        <v>0</v>
      </c>
      <c r="U47" s="315">
        <v>0</v>
      </c>
      <c r="V47" s="315">
        <v>0</v>
      </c>
      <c r="W47" s="315">
        <v>0</v>
      </c>
      <c r="X47" s="315">
        <v>0</v>
      </c>
      <c r="Y47" s="315">
        <v>0</v>
      </c>
      <c r="Z47" s="315">
        <v>0</v>
      </c>
      <c r="AA47" s="315">
        <v>0</v>
      </c>
      <c r="AB47" s="315">
        <v>0</v>
      </c>
      <c r="AC47" s="315">
        <v>0</v>
      </c>
      <c r="AD47" s="315">
        <v>0</v>
      </c>
      <c r="AE47" s="315">
        <v>0</v>
      </c>
      <c r="AF47" s="315">
        <v>0</v>
      </c>
      <c r="AG47" s="315">
        <v>0</v>
      </c>
      <c r="AH47" s="323">
        <v>4216.2</v>
      </c>
      <c r="AI47" s="323">
        <v>1030.5</v>
      </c>
      <c r="AJ47" s="323">
        <v>936.5</v>
      </c>
      <c r="AK47" s="323">
        <v>4468.5</v>
      </c>
      <c r="AL47" s="323">
        <v>4607.8</v>
      </c>
      <c r="AM47" s="323">
        <v>5708.4</v>
      </c>
      <c r="AN47" s="323">
        <v>25623.9</v>
      </c>
      <c r="AO47" s="323">
        <v>39388.5</v>
      </c>
      <c r="AP47" s="323">
        <v>58706.8</v>
      </c>
      <c r="AQ47" s="323">
        <v>97245</v>
      </c>
      <c r="AR47" s="323">
        <v>132513.20000000001</v>
      </c>
      <c r="AS47" s="323">
        <v>168516.2</v>
      </c>
      <c r="AT47" s="323">
        <v>206063.1</v>
      </c>
      <c r="AU47" s="323">
        <v>419417.2</v>
      </c>
      <c r="AV47" s="323">
        <v>872513.34681549994</v>
      </c>
      <c r="AW47" s="323">
        <v>1560032.3812665497</v>
      </c>
      <c r="AX47" s="323">
        <v>2577601.1165819699</v>
      </c>
      <c r="AY47" s="323">
        <v>2670269.5944597102</v>
      </c>
      <c r="AZ47" s="323">
        <v>2701601.6674969601</v>
      </c>
      <c r="BA47" s="323">
        <v>2529818.1822653301</v>
      </c>
      <c r="BB47" s="323">
        <v>1982326.0132705001</v>
      </c>
      <c r="BC47" s="323">
        <v>805795.52249995992</v>
      </c>
      <c r="BD47" s="323">
        <v>245041.89884554001</v>
      </c>
      <c r="BE47" s="323">
        <v>182793.88427532002</v>
      </c>
      <c r="BF47" s="323">
        <v>179894.41514914</v>
      </c>
      <c r="BG47" s="323">
        <v>421835.92895966006</v>
      </c>
      <c r="BH47" s="323">
        <v>330539.53888904996</v>
      </c>
      <c r="BI47" s="323">
        <v>1045796.64960596</v>
      </c>
      <c r="BJ47" s="323">
        <v>2266758.53621533</v>
      </c>
    </row>
    <row r="48" spans="1:62" ht="14.85" customHeight="1">
      <c r="A48" s="1216" t="s">
        <v>531</v>
      </c>
      <c r="B48" s="315">
        <v>0</v>
      </c>
      <c r="C48" s="315">
        <v>0</v>
      </c>
      <c r="D48" s="315">
        <v>0</v>
      </c>
      <c r="E48" s="315">
        <v>0</v>
      </c>
      <c r="F48" s="315">
        <v>0</v>
      </c>
      <c r="G48" s="315">
        <v>0</v>
      </c>
      <c r="H48" s="315">
        <v>0</v>
      </c>
      <c r="I48" s="315">
        <v>0</v>
      </c>
      <c r="J48" s="315">
        <v>0</v>
      </c>
      <c r="K48" s="315">
        <v>0</v>
      </c>
      <c r="L48" s="315">
        <v>0</v>
      </c>
      <c r="M48" s="315">
        <v>0</v>
      </c>
      <c r="N48" s="315">
        <v>0</v>
      </c>
      <c r="O48" s="315">
        <v>0</v>
      </c>
      <c r="P48" s="315">
        <v>0</v>
      </c>
      <c r="Q48" s="315">
        <v>0</v>
      </c>
      <c r="R48" s="315">
        <v>0</v>
      </c>
      <c r="S48" s="315">
        <v>0</v>
      </c>
      <c r="T48" s="315">
        <v>0</v>
      </c>
      <c r="U48" s="315">
        <v>0</v>
      </c>
      <c r="V48" s="315">
        <v>0</v>
      </c>
      <c r="W48" s="315">
        <v>0</v>
      </c>
      <c r="X48" s="315">
        <v>0</v>
      </c>
      <c r="Y48" s="315">
        <v>0</v>
      </c>
      <c r="Z48" s="315">
        <v>0</v>
      </c>
      <c r="AA48" s="315">
        <v>0</v>
      </c>
      <c r="AB48" s="315">
        <v>0</v>
      </c>
      <c r="AC48" s="315">
        <v>0</v>
      </c>
      <c r="AD48" s="315">
        <v>0</v>
      </c>
      <c r="AE48" s="315">
        <v>0</v>
      </c>
      <c r="AF48" s="315">
        <v>0</v>
      </c>
      <c r="AG48" s="315">
        <v>0</v>
      </c>
      <c r="AH48" s="323">
        <v>18469.599999999999</v>
      </c>
      <c r="AI48" s="323">
        <v>21659</v>
      </c>
      <c r="AJ48" s="323">
        <v>24059.5</v>
      </c>
      <c r="AK48" s="323">
        <v>30173.4</v>
      </c>
      <c r="AL48" s="323">
        <v>40287.599999999999</v>
      </c>
      <c r="AM48" s="323">
        <v>49911.8</v>
      </c>
      <c r="AN48" s="323">
        <v>49463.7</v>
      </c>
      <c r="AO48" s="323">
        <v>70591.600000000006</v>
      </c>
      <c r="AP48" s="323">
        <v>93404.6</v>
      </c>
      <c r="AQ48" s="323">
        <v>138198.70000000001</v>
      </c>
      <c r="AR48" s="323">
        <v>205830.5</v>
      </c>
      <c r="AS48" s="323">
        <v>245707.8</v>
      </c>
      <c r="AT48" s="323">
        <v>337689</v>
      </c>
      <c r="AU48" s="323">
        <v>358812.9</v>
      </c>
      <c r="AV48" s="323">
        <v>184955.80782953001</v>
      </c>
      <c r="AW48" s="323">
        <v>231458.81689204997</v>
      </c>
      <c r="AX48" s="323">
        <v>303237.21947881998</v>
      </c>
      <c r="AY48" s="323">
        <v>326363.92537546996</v>
      </c>
      <c r="AZ48" s="323">
        <v>352815.62866192998</v>
      </c>
      <c r="BA48" s="323">
        <v>415205.82341830002</v>
      </c>
      <c r="BB48" s="323">
        <v>751273.73618996993</v>
      </c>
      <c r="BC48" s="54">
        <v>736106.96755029005</v>
      </c>
      <c r="BD48" s="323">
        <v>894624.10506871995</v>
      </c>
      <c r="BE48" s="323">
        <v>784838.99508330005</v>
      </c>
      <c r="BF48" s="315">
        <v>857265.15999497997</v>
      </c>
      <c r="BG48" s="54">
        <v>835701.88744625996</v>
      </c>
      <c r="BH48" s="323">
        <v>838458.75946039986</v>
      </c>
      <c r="BI48" s="323">
        <v>920558.36922732997</v>
      </c>
      <c r="BJ48" s="315">
        <v>927410.77067115007</v>
      </c>
    </row>
    <row r="49" spans="1:62" ht="14.85" customHeight="1">
      <c r="A49" s="1216" t="s">
        <v>532</v>
      </c>
      <c r="B49" s="315">
        <v>0</v>
      </c>
      <c r="C49" s="315">
        <v>0</v>
      </c>
      <c r="D49" s="315">
        <v>0</v>
      </c>
      <c r="E49" s="315">
        <v>0</v>
      </c>
      <c r="F49" s="315">
        <v>0</v>
      </c>
      <c r="G49" s="315">
        <v>0</v>
      </c>
      <c r="H49" s="315">
        <v>0</v>
      </c>
      <c r="I49" s="315">
        <v>0</v>
      </c>
      <c r="J49" s="315">
        <v>0</v>
      </c>
      <c r="K49" s="315">
        <v>0</v>
      </c>
      <c r="L49" s="315">
        <v>0</v>
      </c>
      <c r="M49" s="315">
        <v>0</v>
      </c>
      <c r="N49" s="315">
        <v>0</v>
      </c>
      <c r="O49" s="315">
        <v>0</v>
      </c>
      <c r="P49" s="315">
        <v>0</v>
      </c>
      <c r="Q49" s="315">
        <v>0</v>
      </c>
      <c r="R49" s="315">
        <v>0</v>
      </c>
      <c r="S49" s="315">
        <v>0</v>
      </c>
      <c r="T49" s="315">
        <v>0</v>
      </c>
      <c r="U49" s="315">
        <v>0</v>
      </c>
      <c r="V49" s="315">
        <v>0</v>
      </c>
      <c r="W49" s="315">
        <v>0</v>
      </c>
      <c r="X49" s="315">
        <v>0</v>
      </c>
      <c r="Y49" s="315">
        <v>0</v>
      </c>
      <c r="Z49" s="315">
        <v>0</v>
      </c>
      <c r="AA49" s="315">
        <v>0</v>
      </c>
      <c r="AB49" s="315">
        <v>0</v>
      </c>
      <c r="AC49" s="315">
        <v>0</v>
      </c>
      <c r="AD49" s="315">
        <v>0</v>
      </c>
      <c r="AE49" s="315">
        <v>0</v>
      </c>
      <c r="AF49" s="315">
        <v>0</v>
      </c>
      <c r="AG49" s="315">
        <v>0</v>
      </c>
      <c r="AH49" s="323">
        <v>34.9</v>
      </c>
      <c r="AI49" s="323">
        <v>2479.3000000000002</v>
      </c>
      <c r="AJ49" s="323">
        <v>1701.2</v>
      </c>
      <c r="AK49" s="323">
        <v>2009.3</v>
      </c>
      <c r="AL49" s="323">
        <v>2010.6</v>
      </c>
      <c r="AM49" s="323">
        <v>593.9</v>
      </c>
      <c r="AN49" s="323">
        <v>640.20000000000005</v>
      </c>
      <c r="AO49" s="323">
        <v>536.29999999999995</v>
      </c>
      <c r="AP49" s="323">
        <v>345.8</v>
      </c>
      <c r="AQ49" s="323">
        <v>18.8</v>
      </c>
      <c r="AR49" s="323">
        <v>61131</v>
      </c>
      <c r="AS49" s="323">
        <v>247.9</v>
      </c>
      <c r="AT49" s="323">
        <v>0</v>
      </c>
      <c r="AU49" s="323">
        <v>0</v>
      </c>
      <c r="AV49" s="323">
        <v>0</v>
      </c>
      <c r="AW49" s="323">
        <v>0</v>
      </c>
      <c r="AX49" s="323">
        <v>0</v>
      </c>
      <c r="AY49" s="323">
        <v>0</v>
      </c>
      <c r="AZ49" s="323">
        <v>0</v>
      </c>
      <c r="BA49" s="323">
        <v>0</v>
      </c>
      <c r="BB49" s="323">
        <v>0</v>
      </c>
      <c r="BC49" s="323">
        <v>0</v>
      </c>
      <c r="BD49" s="323">
        <v>0</v>
      </c>
      <c r="BE49" s="323">
        <v>56.233963000000003</v>
      </c>
      <c r="BF49" s="323">
        <v>793.91943800000001</v>
      </c>
      <c r="BG49" s="323">
        <v>938.06869300000005</v>
      </c>
      <c r="BH49" s="323">
        <v>999.11699999999996</v>
      </c>
      <c r="BI49" s="323">
        <v>0</v>
      </c>
      <c r="BJ49" s="323">
        <v>0</v>
      </c>
    </row>
    <row r="50" spans="1:62" ht="14.85" customHeight="1">
      <c r="A50" s="1216" t="s">
        <v>533</v>
      </c>
      <c r="B50" s="315">
        <v>0</v>
      </c>
      <c r="C50" s="315">
        <v>0</v>
      </c>
      <c r="D50" s="315">
        <v>0</v>
      </c>
      <c r="E50" s="315">
        <v>0</v>
      </c>
      <c r="F50" s="315">
        <v>0</v>
      </c>
      <c r="G50" s="315">
        <v>0</v>
      </c>
      <c r="H50" s="315">
        <v>0</v>
      </c>
      <c r="I50" s="315">
        <v>0</v>
      </c>
      <c r="J50" s="315">
        <v>0</v>
      </c>
      <c r="K50" s="315">
        <v>0</v>
      </c>
      <c r="L50" s="315">
        <v>0</v>
      </c>
      <c r="M50" s="315">
        <v>0</v>
      </c>
      <c r="N50" s="315">
        <v>0</v>
      </c>
      <c r="O50" s="315">
        <v>0</v>
      </c>
      <c r="P50" s="315">
        <v>0</v>
      </c>
      <c r="Q50" s="315">
        <v>0</v>
      </c>
      <c r="R50" s="315">
        <v>0</v>
      </c>
      <c r="S50" s="315">
        <v>0</v>
      </c>
      <c r="T50" s="315">
        <v>0</v>
      </c>
      <c r="U50" s="315">
        <v>0</v>
      </c>
      <c r="V50" s="315">
        <v>0</v>
      </c>
      <c r="W50" s="315">
        <v>0</v>
      </c>
      <c r="X50" s="315">
        <v>0</v>
      </c>
      <c r="Y50" s="315">
        <v>0</v>
      </c>
      <c r="Z50" s="315">
        <v>0</v>
      </c>
      <c r="AA50" s="315">
        <v>0</v>
      </c>
      <c r="AB50" s="315">
        <v>0</v>
      </c>
      <c r="AC50" s="315">
        <v>0</v>
      </c>
      <c r="AD50" s="315">
        <v>0</v>
      </c>
      <c r="AE50" s="315">
        <v>0</v>
      </c>
      <c r="AF50" s="315">
        <v>0</v>
      </c>
      <c r="AG50" s="315">
        <v>0</v>
      </c>
      <c r="AH50" s="315">
        <v>0</v>
      </c>
      <c r="AI50" s="315">
        <v>0</v>
      </c>
      <c r="AJ50" s="315">
        <v>0</v>
      </c>
      <c r="AK50" s="315">
        <v>0</v>
      </c>
      <c r="AL50" s="315">
        <v>0</v>
      </c>
      <c r="AM50" s="315">
        <v>0</v>
      </c>
      <c r="AN50" s="315">
        <v>0</v>
      </c>
      <c r="AO50" s="315">
        <v>0</v>
      </c>
      <c r="AP50" s="315">
        <v>0</v>
      </c>
      <c r="AQ50" s="315">
        <v>0</v>
      </c>
      <c r="AR50" s="315">
        <v>0</v>
      </c>
      <c r="AS50" s="315">
        <v>0</v>
      </c>
      <c r="AT50" s="315">
        <v>0</v>
      </c>
      <c r="AU50" s="315">
        <v>0</v>
      </c>
      <c r="AV50" s="323">
        <v>160892.00456211</v>
      </c>
      <c r="AW50" s="323">
        <v>280948.84197427001</v>
      </c>
      <c r="AX50" s="323">
        <v>272918.78165232</v>
      </c>
      <c r="AY50" s="323">
        <v>283816.39484152</v>
      </c>
      <c r="AZ50" s="323">
        <v>362895.00652018999</v>
      </c>
      <c r="BA50" s="323">
        <v>997927.96485674998</v>
      </c>
      <c r="BB50" s="323">
        <v>1977503.3318360902</v>
      </c>
      <c r="BC50" s="323">
        <v>2031139.4255357101</v>
      </c>
      <c r="BD50" s="323">
        <v>2089359.47511575</v>
      </c>
      <c r="BE50" s="323">
        <v>2056799.8059738101</v>
      </c>
      <c r="BF50" s="323">
        <v>930136.37411699002</v>
      </c>
      <c r="BG50" s="323">
        <v>658645.91665760998</v>
      </c>
      <c r="BH50" s="323">
        <v>497475.46108096</v>
      </c>
      <c r="BI50" s="323">
        <v>474993.46373321</v>
      </c>
      <c r="BJ50" s="323">
        <v>267743.89330269</v>
      </c>
    </row>
    <row r="51" spans="1:62" s="327" customFormat="1" ht="14.85" customHeight="1">
      <c r="A51" s="1216"/>
      <c r="B51" s="1225"/>
      <c r="C51" s="1225"/>
      <c r="D51" s="1225"/>
      <c r="E51" s="1225"/>
      <c r="F51" s="1225"/>
      <c r="G51" s="1225"/>
      <c r="H51" s="1225"/>
      <c r="I51" s="1225"/>
      <c r="J51" s="1225"/>
      <c r="K51" s="1225"/>
      <c r="L51" s="324"/>
      <c r="M51" s="324"/>
      <c r="N51" s="324"/>
      <c r="O51" s="324"/>
      <c r="P51" s="324"/>
      <c r="Q51" s="324"/>
      <c r="R51" s="324"/>
      <c r="S51" s="324"/>
      <c r="T51" s="324"/>
      <c r="U51" s="324"/>
      <c r="V51" s="324"/>
      <c r="W51" s="324"/>
      <c r="X51" s="324"/>
      <c r="Y51" s="324"/>
      <c r="Z51" s="324"/>
      <c r="AA51" s="324"/>
      <c r="AB51" s="324"/>
      <c r="AC51" s="324"/>
      <c r="AD51" s="324"/>
      <c r="AE51" s="324"/>
      <c r="AF51" s="324"/>
      <c r="AG51" s="324"/>
      <c r="AH51" s="324"/>
      <c r="AI51" s="324"/>
      <c r="AJ51" s="324"/>
      <c r="AK51" s="324"/>
      <c r="AL51" s="324"/>
      <c r="AM51" s="324"/>
      <c r="AN51" s="324"/>
      <c r="AO51" s="324"/>
      <c r="AP51" s="324"/>
      <c r="AQ51" s="324"/>
      <c r="AR51" s="324"/>
      <c r="AS51" s="324"/>
      <c r="AT51" s="324"/>
      <c r="AU51" s="324"/>
      <c r="AV51" s="324"/>
      <c r="AW51" s="324"/>
      <c r="AX51" s="324"/>
      <c r="AY51" s="324"/>
      <c r="AZ51" s="324"/>
      <c r="BA51" s="324"/>
      <c r="BB51" s="324"/>
      <c r="BC51" s="324"/>
      <c r="BD51" s="324"/>
      <c r="BE51" s="324"/>
      <c r="BF51" s="324"/>
      <c r="BG51" s="324"/>
      <c r="BH51" s="324"/>
      <c r="BI51" s="324"/>
      <c r="BJ51" s="324"/>
    </row>
    <row r="52" spans="1:62" ht="14.85" customHeight="1">
      <c r="A52" s="210" t="s">
        <v>534</v>
      </c>
      <c r="B52" s="325">
        <v>44.923999999999999</v>
      </c>
      <c r="C52" s="325">
        <v>59.49</v>
      </c>
      <c r="D52" s="325">
        <v>42.628</v>
      </c>
      <c r="E52" s="325">
        <v>59.293999999999997</v>
      </c>
      <c r="F52" s="325">
        <v>71.831999999999994</v>
      </c>
      <c r="G52" s="325">
        <v>87.302000000000007</v>
      </c>
      <c r="H52" s="325">
        <v>96.823999999999998</v>
      </c>
      <c r="I52" s="325">
        <v>131.084</v>
      </c>
      <c r="J52" s="325">
        <v>195.71199999999999</v>
      </c>
      <c r="K52" s="325">
        <v>300.75799999999998</v>
      </c>
      <c r="L52" s="325">
        <v>459.79999999999995</v>
      </c>
      <c r="M52" s="325">
        <v>533.20000000000005</v>
      </c>
      <c r="N52" s="325">
        <v>549.1</v>
      </c>
      <c r="O52" s="325">
        <v>661.1</v>
      </c>
      <c r="P52" s="325">
        <v>1001.4</v>
      </c>
      <c r="Q52" s="325">
        <v>1328.8000000000002</v>
      </c>
      <c r="R52" s="325">
        <v>1999.8</v>
      </c>
      <c r="S52" s="325">
        <v>3066.9999999999995</v>
      </c>
      <c r="T52" s="325">
        <v>3396.7999999999997</v>
      </c>
      <c r="U52" s="325">
        <v>3845.2999999999997</v>
      </c>
      <c r="V52" s="325">
        <v>5811.3</v>
      </c>
      <c r="W52" s="326">
        <v>8152.8</v>
      </c>
      <c r="X52" s="326">
        <v>9627.9</v>
      </c>
      <c r="Y52" s="326">
        <v>11547.8</v>
      </c>
      <c r="Z52" s="326">
        <v>13158</v>
      </c>
      <c r="AA52" s="326">
        <v>12990.3</v>
      </c>
      <c r="AB52" s="326">
        <v>19373.2</v>
      </c>
      <c r="AC52" s="326">
        <v>24206</v>
      </c>
      <c r="AD52" s="326">
        <v>26530.400000000001</v>
      </c>
      <c r="AE52" s="326">
        <v>33827.9</v>
      </c>
      <c r="AF52" s="326">
        <v>39912.299999999996</v>
      </c>
      <c r="AG52" s="326">
        <v>59756.5</v>
      </c>
      <c r="AH52" s="326">
        <v>54892.299999999996</v>
      </c>
      <c r="AI52" s="326">
        <v>82963.700000000012</v>
      </c>
      <c r="AJ52" s="326">
        <v>105551</v>
      </c>
      <c r="AK52" s="326">
        <v>141224.6</v>
      </c>
      <c r="AL52" s="326">
        <v>161692.4</v>
      </c>
      <c r="AM52" s="326">
        <v>204320</v>
      </c>
      <c r="AN52" s="326">
        <v>249301.59999999998</v>
      </c>
      <c r="AO52" s="326">
        <v>388794.5</v>
      </c>
      <c r="AP52" s="326">
        <v>563514.4</v>
      </c>
      <c r="AQ52" s="326">
        <v>823132.6</v>
      </c>
      <c r="AR52" s="326">
        <v>989861.3</v>
      </c>
      <c r="AS52" s="326">
        <v>996409.5</v>
      </c>
      <c r="AT52" s="326">
        <v>1168075.3999999999</v>
      </c>
      <c r="AU52" s="326">
        <v>1278005.68</v>
      </c>
      <c r="AV52" s="326">
        <v>1614564.27101829</v>
      </c>
      <c r="AW52" s="326">
        <v>3029044.3523777197</v>
      </c>
      <c r="AX52" s="326">
        <v>3416384.75609671</v>
      </c>
      <c r="AY52" s="326">
        <v>2948449.5695184898</v>
      </c>
      <c r="AZ52" s="326">
        <v>2718981.9522696398</v>
      </c>
      <c r="BA52" s="326">
        <v>2698115.4325033003</v>
      </c>
      <c r="BB52" s="326">
        <v>1655212.4126693504</v>
      </c>
      <c r="BC52" s="326">
        <v>2452611.0284274695</v>
      </c>
      <c r="BD52" s="326">
        <v>3008493.0014228895</v>
      </c>
      <c r="BE52" s="326">
        <v>3099734.5709287003</v>
      </c>
      <c r="BF52" s="326">
        <v>3304067.41339423</v>
      </c>
      <c r="BG52" s="326">
        <v>3158583.4922419796</v>
      </c>
      <c r="BH52" s="326">
        <v>3539576.8418579404</v>
      </c>
      <c r="BI52" s="326">
        <v>3914814.29476263</v>
      </c>
      <c r="BJ52" s="326">
        <v>2555259.5311044101</v>
      </c>
    </row>
    <row r="53" spans="1:62" ht="14.85" customHeight="1">
      <c r="A53" s="210" t="s">
        <v>535</v>
      </c>
      <c r="B53" s="325">
        <v>5.2560000000000002</v>
      </c>
      <c r="C53" s="325">
        <v>2.8719999999999999</v>
      </c>
      <c r="D53" s="325">
        <v>3.052</v>
      </c>
      <c r="E53" s="325">
        <v>5.8559999999999999</v>
      </c>
      <c r="F53" s="325">
        <v>4.7240000000000002</v>
      </c>
      <c r="G53" s="325">
        <v>2.988</v>
      </c>
      <c r="H53" s="325">
        <v>2.802</v>
      </c>
      <c r="I53" s="325">
        <v>4.1920000000000002</v>
      </c>
      <c r="J53" s="325">
        <v>4.2320000000000002</v>
      </c>
      <c r="K53" s="325">
        <v>5.9939999999999998</v>
      </c>
      <c r="L53" s="325">
        <v>9.4</v>
      </c>
      <c r="M53" s="325">
        <v>9.6</v>
      </c>
      <c r="N53" s="325">
        <v>9.7999999999999989</v>
      </c>
      <c r="O53" s="325">
        <v>9.9</v>
      </c>
      <c r="P53" s="325">
        <v>12.100000000000001</v>
      </c>
      <c r="Q53" s="325">
        <v>34.5</v>
      </c>
      <c r="R53" s="325">
        <v>21.7</v>
      </c>
      <c r="S53" s="325">
        <v>68.5</v>
      </c>
      <c r="T53" s="325">
        <v>110.1</v>
      </c>
      <c r="U53" s="325">
        <v>76.3</v>
      </c>
      <c r="V53" s="325">
        <v>191.5</v>
      </c>
      <c r="W53" s="325">
        <v>329.1</v>
      </c>
      <c r="X53" s="325">
        <v>349.5</v>
      </c>
      <c r="Y53" s="325">
        <v>290.8</v>
      </c>
      <c r="Z53" s="325">
        <v>477.3</v>
      </c>
      <c r="AA53" s="325">
        <v>187.8</v>
      </c>
      <c r="AB53" s="325">
        <v>439.4</v>
      </c>
      <c r="AC53" s="325">
        <v>1194.4000000000001</v>
      </c>
      <c r="AD53" s="325">
        <v>1187.2</v>
      </c>
      <c r="AE53" s="325">
        <v>1841.9</v>
      </c>
      <c r="AF53" s="325">
        <v>3005.1</v>
      </c>
      <c r="AG53" s="325">
        <v>1624.8000000000002</v>
      </c>
      <c r="AH53" s="325">
        <v>2634.1000000000004</v>
      </c>
      <c r="AI53" s="325">
        <v>18480.599999999999</v>
      </c>
      <c r="AJ53" s="325">
        <v>14947</v>
      </c>
      <c r="AK53" s="325">
        <v>20203.5</v>
      </c>
      <c r="AL53" s="325">
        <v>33238.699999999997</v>
      </c>
      <c r="AM53" s="325">
        <v>45926.299999999996</v>
      </c>
      <c r="AN53" s="325">
        <v>59560.399999999994</v>
      </c>
      <c r="AO53" s="325">
        <v>98362.3</v>
      </c>
      <c r="AP53" s="325">
        <v>146446.20000000001</v>
      </c>
      <c r="AQ53" s="325">
        <v>142492.29999999999</v>
      </c>
      <c r="AR53" s="325">
        <v>163344.20000000001</v>
      </c>
      <c r="AS53" s="325">
        <v>174674.5</v>
      </c>
      <c r="AT53" s="325">
        <v>247006.99999999997</v>
      </c>
      <c r="AU53" s="325">
        <v>348838.18</v>
      </c>
      <c r="AV53" s="325">
        <v>422768.14086697</v>
      </c>
      <c r="AW53" s="325">
        <v>938442.5</v>
      </c>
      <c r="AX53" s="325">
        <v>1353831.77763821</v>
      </c>
      <c r="AY53" s="325">
        <v>1128229.7496659299</v>
      </c>
      <c r="AZ53" s="325">
        <v>833777.09608330997</v>
      </c>
      <c r="BA53" s="325">
        <v>1372115.08694853</v>
      </c>
      <c r="BB53" s="325">
        <v>1289831.8125007902</v>
      </c>
      <c r="BC53" s="325">
        <v>1039375.5044890798</v>
      </c>
      <c r="BD53" s="325">
        <v>1117250.27714105</v>
      </c>
      <c r="BE53" s="325">
        <v>1123834.5651269099</v>
      </c>
      <c r="BF53" s="325">
        <v>1194453.9122142103</v>
      </c>
      <c r="BG53" s="325">
        <v>1226215.0442384898</v>
      </c>
      <c r="BH53" s="325">
        <v>1372127.02391581</v>
      </c>
      <c r="BI53" s="325">
        <v>1767738.1750391899</v>
      </c>
      <c r="BJ53" s="325">
        <v>612386.36715271999</v>
      </c>
    </row>
    <row r="54" spans="1:62" ht="14.85" customHeight="1">
      <c r="A54" s="1216" t="s">
        <v>536</v>
      </c>
      <c r="B54" s="323">
        <v>4.9980000000000002</v>
      </c>
      <c r="C54" s="323">
        <v>2.3340000000000001</v>
      </c>
      <c r="D54" s="323">
        <v>0.88400000000000001</v>
      </c>
      <c r="E54" s="323">
        <v>3.6320000000000001</v>
      </c>
      <c r="F54" s="323">
        <v>1.3540000000000001</v>
      </c>
      <c r="G54" s="323">
        <v>1.214</v>
      </c>
      <c r="H54" s="323">
        <v>0.72</v>
      </c>
      <c r="I54" s="323">
        <v>2.0499999999999998</v>
      </c>
      <c r="J54" s="323">
        <v>2.8660000000000001</v>
      </c>
      <c r="K54" s="323">
        <v>1.6339999999999999</v>
      </c>
      <c r="L54" s="323">
        <v>3.6</v>
      </c>
      <c r="M54" s="323">
        <v>3.6</v>
      </c>
      <c r="N54" s="323">
        <v>4.0999999999999996</v>
      </c>
      <c r="O54" s="323">
        <v>3.6</v>
      </c>
      <c r="P54" s="323">
        <v>5.4</v>
      </c>
      <c r="Q54" s="323">
        <v>25.7</v>
      </c>
      <c r="R54" s="323">
        <v>21.7</v>
      </c>
      <c r="S54" s="323">
        <v>68.5</v>
      </c>
      <c r="T54" s="323">
        <v>35.1</v>
      </c>
      <c r="U54" s="323">
        <v>52.8</v>
      </c>
      <c r="V54" s="323">
        <v>83.7</v>
      </c>
      <c r="W54" s="323">
        <v>104.3</v>
      </c>
      <c r="X54" s="323">
        <v>102.1</v>
      </c>
      <c r="Y54" s="323">
        <v>148.80000000000001</v>
      </c>
      <c r="Z54" s="323">
        <v>207.3</v>
      </c>
      <c r="AA54" s="323">
        <v>60.8</v>
      </c>
      <c r="AB54" s="323">
        <v>204.1</v>
      </c>
      <c r="AC54" s="323">
        <v>536.29999999999995</v>
      </c>
      <c r="AD54" s="323">
        <v>550.79999999999995</v>
      </c>
      <c r="AE54" s="323">
        <v>400.9</v>
      </c>
      <c r="AF54" s="323">
        <v>603</v>
      </c>
      <c r="AG54" s="323">
        <v>647.20000000000005</v>
      </c>
      <c r="AH54" s="323">
        <v>523.9</v>
      </c>
      <c r="AI54" s="323">
        <v>1259.8</v>
      </c>
      <c r="AJ54" s="323">
        <v>866.2</v>
      </c>
      <c r="AK54" s="323">
        <v>945</v>
      </c>
      <c r="AL54" s="323">
        <v>909.2</v>
      </c>
      <c r="AM54" s="323">
        <v>1746.8</v>
      </c>
      <c r="AN54" s="323">
        <v>1915.2</v>
      </c>
      <c r="AO54" s="323">
        <v>4308.8999999999996</v>
      </c>
      <c r="AP54" s="323">
        <v>3595.6</v>
      </c>
      <c r="AQ54" s="323">
        <v>5170.7</v>
      </c>
      <c r="AR54" s="323">
        <v>5642.4</v>
      </c>
      <c r="AS54" s="323">
        <v>4309.2</v>
      </c>
      <c r="AT54" s="323">
        <v>14775.1</v>
      </c>
      <c r="AU54" s="323">
        <v>13145.98</v>
      </c>
      <c r="AV54" s="323">
        <v>9522.4714896299993</v>
      </c>
      <c r="AW54" s="323">
        <v>44400.195281319997</v>
      </c>
      <c r="AX54" s="323">
        <v>41573.968693219998</v>
      </c>
      <c r="AY54" s="323">
        <v>9455.5550927800014</v>
      </c>
      <c r="AZ54" s="323">
        <v>12389.109657249999</v>
      </c>
      <c r="BA54" s="323">
        <v>19825.208253279998</v>
      </c>
      <c r="BB54" s="323">
        <v>27211.299566169997</v>
      </c>
      <c r="BC54" s="323">
        <v>15033.183228200001</v>
      </c>
      <c r="BD54" s="323">
        <v>22608.821142159999</v>
      </c>
      <c r="BE54" s="323">
        <v>22831.576131540001</v>
      </c>
      <c r="BF54" s="323">
        <v>25708.699792939999</v>
      </c>
      <c r="BG54" s="323">
        <v>16444.07683709</v>
      </c>
      <c r="BH54" s="323">
        <v>30693.598149060002</v>
      </c>
      <c r="BI54" s="323">
        <v>18866.329068840001</v>
      </c>
      <c r="BJ54" s="323">
        <v>18125.120778110002</v>
      </c>
    </row>
    <row r="55" spans="1:62" ht="14.85" customHeight="1">
      <c r="A55" s="1216" t="s">
        <v>537</v>
      </c>
      <c r="B55" s="315">
        <v>0</v>
      </c>
      <c r="C55" s="315">
        <v>0</v>
      </c>
      <c r="D55" s="315">
        <v>0</v>
      </c>
      <c r="E55" s="315">
        <v>0</v>
      </c>
      <c r="F55" s="315">
        <v>0</v>
      </c>
      <c r="G55" s="315">
        <v>0</v>
      </c>
      <c r="H55" s="315">
        <v>0</v>
      </c>
      <c r="I55" s="315">
        <v>0</v>
      </c>
      <c r="J55" s="315">
        <v>0</v>
      </c>
      <c r="K55" s="315">
        <v>3.26</v>
      </c>
      <c r="L55" s="323">
        <v>0.8</v>
      </c>
      <c r="M55" s="323">
        <v>1</v>
      </c>
      <c r="N55" s="323">
        <v>0.6</v>
      </c>
      <c r="O55" s="323">
        <v>0</v>
      </c>
      <c r="P55" s="323">
        <v>1.2</v>
      </c>
      <c r="Q55" s="323">
        <v>8.8000000000000007</v>
      </c>
      <c r="R55" s="323">
        <v>0</v>
      </c>
      <c r="S55" s="323">
        <v>0</v>
      </c>
      <c r="T55" s="323">
        <v>75</v>
      </c>
      <c r="U55" s="323">
        <v>20</v>
      </c>
      <c r="V55" s="323">
        <v>13</v>
      </c>
      <c r="W55" s="323">
        <v>135</v>
      </c>
      <c r="X55" s="323">
        <v>132</v>
      </c>
      <c r="Y55" s="323">
        <v>66</v>
      </c>
      <c r="Z55" s="323">
        <v>270</v>
      </c>
      <c r="AA55" s="323">
        <v>52.6</v>
      </c>
      <c r="AB55" s="323">
        <v>155.4</v>
      </c>
      <c r="AC55" s="323">
        <v>412.6</v>
      </c>
      <c r="AD55" s="323">
        <v>513.1</v>
      </c>
      <c r="AE55" s="323">
        <v>949.5</v>
      </c>
      <c r="AF55" s="323">
        <v>1816.2</v>
      </c>
      <c r="AG55" s="323">
        <v>250</v>
      </c>
      <c r="AH55" s="323">
        <v>1523.9</v>
      </c>
      <c r="AI55" s="323">
        <v>286.39999999999998</v>
      </c>
      <c r="AJ55" s="323">
        <v>123.9</v>
      </c>
      <c r="AK55" s="323">
        <v>649.6</v>
      </c>
      <c r="AL55" s="323">
        <v>762.9</v>
      </c>
      <c r="AM55" s="323">
        <v>2118.9</v>
      </c>
      <c r="AN55" s="323">
        <v>2643</v>
      </c>
      <c r="AO55" s="323">
        <v>914.9</v>
      </c>
      <c r="AP55" s="323">
        <v>7275.7</v>
      </c>
      <c r="AQ55" s="323">
        <v>10247.299999999999</v>
      </c>
      <c r="AR55" s="323">
        <v>19697.900000000001</v>
      </c>
      <c r="AS55" s="323">
        <v>15687</v>
      </c>
      <c r="AT55" s="323">
        <v>4300.8999999999996</v>
      </c>
      <c r="AU55" s="323">
        <v>3719.4</v>
      </c>
      <c r="AV55" s="323">
        <v>19900</v>
      </c>
      <c r="AW55" s="323">
        <v>56000</v>
      </c>
      <c r="AX55" s="323">
        <v>102160</v>
      </c>
      <c r="AY55" s="323">
        <v>113571.46341742</v>
      </c>
      <c r="AZ55" s="323">
        <v>98673.551818000007</v>
      </c>
      <c r="BA55" s="323">
        <v>62274.958904109997</v>
      </c>
      <c r="BB55" s="323">
        <v>16062</v>
      </c>
      <c r="BC55" s="323">
        <v>19000</v>
      </c>
      <c r="BD55" s="323">
        <v>23000</v>
      </c>
      <c r="BE55" s="323">
        <v>67500</v>
      </c>
      <c r="BF55" s="323">
        <v>26500</v>
      </c>
      <c r="BG55" s="323">
        <v>70500</v>
      </c>
      <c r="BH55" s="323">
        <v>229680.5</v>
      </c>
      <c r="BI55" s="323">
        <v>291877</v>
      </c>
      <c r="BJ55" s="323">
        <v>26436.36</v>
      </c>
    </row>
    <row r="56" spans="1:62" ht="14.85" customHeight="1">
      <c r="A56" s="1216" t="s">
        <v>538</v>
      </c>
      <c r="B56" s="315">
        <v>0</v>
      </c>
      <c r="C56" s="315">
        <v>0</v>
      </c>
      <c r="D56" s="315">
        <v>0</v>
      </c>
      <c r="E56" s="315">
        <v>0</v>
      </c>
      <c r="F56" s="315">
        <v>0</v>
      </c>
      <c r="G56" s="315">
        <v>0</v>
      </c>
      <c r="H56" s="315">
        <v>0</v>
      </c>
      <c r="I56" s="315">
        <v>0</v>
      </c>
      <c r="J56" s="315">
        <v>0</v>
      </c>
      <c r="K56" s="315">
        <v>0</v>
      </c>
      <c r="L56" s="315">
        <v>0</v>
      </c>
      <c r="M56" s="315">
        <v>0</v>
      </c>
      <c r="N56" s="315">
        <v>0</v>
      </c>
      <c r="O56" s="315">
        <v>0</v>
      </c>
      <c r="P56" s="315">
        <v>0</v>
      </c>
      <c r="Q56" s="315">
        <v>0</v>
      </c>
      <c r="R56" s="315">
        <v>0</v>
      </c>
      <c r="S56" s="315">
        <v>0</v>
      </c>
      <c r="T56" s="315">
        <v>0</v>
      </c>
      <c r="U56" s="315">
        <v>0</v>
      </c>
      <c r="V56" s="315">
        <v>0</v>
      </c>
      <c r="W56" s="315">
        <v>0</v>
      </c>
      <c r="X56" s="315">
        <v>0</v>
      </c>
      <c r="Y56" s="315">
        <v>0</v>
      </c>
      <c r="Z56" s="315">
        <v>0</v>
      </c>
      <c r="AA56" s="315">
        <v>0</v>
      </c>
      <c r="AB56" s="315">
        <v>0</v>
      </c>
      <c r="AC56" s="315">
        <v>0</v>
      </c>
      <c r="AD56" s="315">
        <v>0</v>
      </c>
      <c r="AE56" s="315">
        <v>0</v>
      </c>
      <c r="AF56" s="315">
        <v>0</v>
      </c>
      <c r="AG56" s="315">
        <v>0</v>
      </c>
      <c r="AH56" s="323">
        <v>586.29999999999995</v>
      </c>
      <c r="AI56" s="323">
        <v>607.79999999999995</v>
      </c>
      <c r="AJ56" s="323">
        <v>591.1</v>
      </c>
      <c r="AK56" s="323">
        <v>481.6</v>
      </c>
      <c r="AL56" s="323">
        <v>896.8</v>
      </c>
      <c r="AM56" s="323">
        <v>3663.8</v>
      </c>
      <c r="AN56" s="323">
        <v>3292</v>
      </c>
      <c r="AO56" s="323">
        <v>12718.3</v>
      </c>
      <c r="AP56" s="323">
        <v>23045.7</v>
      </c>
      <c r="AQ56" s="323">
        <v>34540.400000000001</v>
      </c>
      <c r="AR56" s="323">
        <v>31161.8</v>
      </c>
      <c r="AS56" s="323">
        <v>36247.300000000003</v>
      </c>
      <c r="AT56" s="323">
        <v>41161.699999999997</v>
      </c>
      <c r="AU56" s="323">
        <v>41145.300000000003</v>
      </c>
      <c r="AV56" s="323">
        <v>32899</v>
      </c>
      <c r="AW56" s="323">
        <v>166646.44899999999</v>
      </c>
      <c r="AX56" s="323">
        <v>429854.72744153003</v>
      </c>
      <c r="AY56" s="323">
        <v>518883.34863946994</v>
      </c>
      <c r="AZ56" s="323">
        <v>334708.38228886999</v>
      </c>
      <c r="BA56" s="323">
        <v>859211.07167755009</v>
      </c>
      <c r="BB56" s="323">
        <v>879445.71610705007</v>
      </c>
      <c r="BC56" s="323">
        <v>677951.56029261998</v>
      </c>
      <c r="BD56" s="323">
        <v>756450.72345577006</v>
      </c>
      <c r="BE56" s="323">
        <v>724115.30407418997</v>
      </c>
      <c r="BF56" s="323">
        <v>872740.20762540004</v>
      </c>
      <c r="BG56" s="323">
        <v>721059.49324059999</v>
      </c>
      <c r="BH56" s="323">
        <v>655791.18837046996</v>
      </c>
      <c r="BI56" s="323">
        <v>967884.14534299995</v>
      </c>
      <c r="BJ56" s="323">
        <v>143965.051507</v>
      </c>
    </row>
    <row r="57" spans="1:62" ht="14.85" customHeight="1">
      <c r="A57" s="1216" t="s">
        <v>539</v>
      </c>
      <c r="B57" s="315">
        <v>0</v>
      </c>
      <c r="C57" s="315">
        <v>0</v>
      </c>
      <c r="D57" s="315">
        <v>0</v>
      </c>
      <c r="E57" s="315">
        <v>0</v>
      </c>
      <c r="F57" s="315">
        <v>0</v>
      </c>
      <c r="G57" s="315">
        <v>0</v>
      </c>
      <c r="H57" s="315">
        <v>0</v>
      </c>
      <c r="I57" s="315">
        <v>0</v>
      </c>
      <c r="J57" s="315">
        <v>0</v>
      </c>
      <c r="K57" s="315">
        <v>0</v>
      </c>
      <c r="L57" s="315">
        <v>0</v>
      </c>
      <c r="M57" s="315">
        <v>0</v>
      </c>
      <c r="N57" s="315">
        <v>0</v>
      </c>
      <c r="O57" s="315">
        <v>0</v>
      </c>
      <c r="P57" s="315">
        <v>0</v>
      </c>
      <c r="Q57" s="315">
        <v>0</v>
      </c>
      <c r="R57" s="315">
        <v>0</v>
      </c>
      <c r="S57" s="315">
        <v>0</v>
      </c>
      <c r="T57" s="315">
        <v>0</v>
      </c>
      <c r="U57" s="315">
        <v>0</v>
      </c>
      <c r="V57" s="315">
        <v>0</v>
      </c>
      <c r="W57" s="315">
        <v>0</v>
      </c>
      <c r="X57" s="315">
        <v>0</v>
      </c>
      <c r="Y57" s="315">
        <v>0</v>
      </c>
      <c r="Z57" s="315">
        <v>0</v>
      </c>
      <c r="AA57" s="315">
        <v>0</v>
      </c>
      <c r="AB57" s="315">
        <v>0</v>
      </c>
      <c r="AC57" s="315">
        <v>0</v>
      </c>
      <c r="AD57" s="315">
        <v>0</v>
      </c>
      <c r="AE57" s="315">
        <v>0</v>
      </c>
      <c r="AF57" s="315">
        <v>0</v>
      </c>
      <c r="AG57" s="315">
        <v>0</v>
      </c>
      <c r="AH57" s="323">
        <v>0</v>
      </c>
      <c r="AI57" s="323">
        <v>13296</v>
      </c>
      <c r="AJ57" s="323">
        <v>9252</v>
      </c>
      <c r="AK57" s="323">
        <v>11439.1</v>
      </c>
      <c r="AL57" s="323">
        <v>20186.2</v>
      </c>
      <c r="AM57" s="323">
        <v>28720.7</v>
      </c>
      <c r="AN57" s="323">
        <v>38602.199999999997</v>
      </c>
      <c r="AO57" s="323">
        <v>64223.4</v>
      </c>
      <c r="AP57" s="323">
        <v>87534.399999999994</v>
      </c>
      <c r="AQ57" s="323">
        <v>52438.2</v>
      </c>
      <c r="AR57" s="323">
        <v>56995.5</v>
      </c>
      <c r="AS57" s="323">
        <v>97126.399999999994</v>
      </c>
      <c r="AT57" s="323">
        <v>124876.4</v>
      </c>
      <c r="AU57" s="323">
        <v>209120.5</v>
      </c>
      <c r="AV57" s="323">
        <v>203204.57710229</v>
      </c>
      <c r="AW57" s="323">
        <v>417554.74800000002</v>
      </c>
      <c r="AX57" s="323">
        <v>646490.50649299996</v>
      </c>
      <c r="AY57" s="323">
        <v>379156.95483978005</v>
      </c>
      <c r="AZ57" s="323">
        <v>288056.11758179998</v>
      </c>
      <c r="BA57" s="323">
        <v>323273.96546431002</v>
      </c>
      <c r="BB57" s="323">
        <v>281447.68446125003</v>
      </c>
      <c r="BC57" s="323">
        <v>259332.04415705</v>
      </c>
      <c r="BD57" s="323">
        <v>255392.72762955999</v>
      </c>
      <c r="BE57" s="323">
        <v>213663.49578873001</v>
      </c>
      <c r="BF57" s="323">
        <v>188995.58114160001</v>
      </c>
      <c r="BG57" s="323">
        <v>304523.87173465005</v>
      </c>
      <c r="BH57" s="323">
        <v>334976.99601541</v>
      </c>
      <c r="BI57" s="323">
        <v>337936.76078548998</v>
      </c>
      <c r="BJ57" s="323">
        <v>246150.18356777</v>
      </c>
    </row>
    <row r="58" spans="1:62" ht="14.85" customHeight="1">
      <c r="A58" s="1216" t="s">
        <v>540</v>
      </c>
      <c r="B58" s="315">
        <v>0.25800000000000001</v>
      </c>
      <c r="C58" s="315">
        <v>0.53800000000000003</v>
      </c>
      <c r="D58" s="315">
        <v>2.1680000000000001</v>
      </c>
      <c r="E58" s="315">
        <v>2.2240000000000002</v>
      </c>
      <c r="F58" s="315">
        <v>3.37</v>
      </c>
      <c r="G58" s="315">
        <v>1.774</v>
      </c>
      <c r="H58" s="315">
        <v>2.0819999999999999</v>
      </c>
      <c r="I58" s="315">
        <v>2.1419999999999999</v>
      </c>
      <c r="J58" s="315">
        <v>1.3660000000000001</v>
      </c>
      <c r="K58" s="315">
        <v>1.1000000000000001</v>
      </c>
      <c r="L58" s="323">
        <v>5</v>
      </c>
      <c r="M58" s="323">
        <v>5</v>
      </c>
      <c r="N58" s="323">
        <v>5.0999999999999996</v>
      </c>
      <c r="O58" s="323">
        <v>6.3</v>
      </c>
      <c r="P58" s="323">
        <v>5.5</v>
      </c>
      <c r="Q58" s="323">
        <v>0</v>
      </c>
      <c r="R58" s="323">
        <v>0</v>
      </c>
      <c r="S58" s="323">
        <v>0</v>
      </c>
      <c r="T58" s="323">
        <v>0</v>
      </c>
      <c r="U58" s="323">
        <v>3.5</v>
      </c>
      <c r="V58" s="315">
        <v>0</v>
      </c>
      <c r="W58" s="315">
        <v>0</v>
      </c>
      <c r="X58" s="315">
        <v>0</v>
      </c>
      <c r="Y58" s="315">
        <v>0</v>
      </c>
      <c r="Z58" s="315">
        <v>0</v>
      </c>
      <c r="AA58" s="323">
        <v>10</v>
      </c>
      <c r="AB58" s="323">
        <v>15</v>
      </c>
      <c r="AC58" s="323">
        <v>12</v>
      </c>
      <c r="AD58" s="323">
        <v>16.5</v>
      </c>
      <c r="AE58" s="323">
        <v>326.89999999999998</v>
      </c>
      <c r="AF58" s="323">
        <v>585.9</v>
      </c>
      <c r="AG58" s="323">
        <v>659.1</v>
      </c>
      <c r="AH58" s="323">
        <v>0</v>
      </c>
      <c r="AI58" s="323">
        <v>0</v>
      </c>
      <c r="AJ58" s="323">
        <v>136.80000000000001</v>
      </c>
      <c r="AK58" s="323">
        <v>496.8</v>
      </c>
      <c r="AL58" s="323"/>
      <c r="AM58" s="323">
        <v>3.6</v>
      </c>
      <c r="AN58" s="323">
        <v>0</v>
      </c>
      <c r="AO58" s="323">
        <v>0</v>
      </c>
      <c r="AP58" s="323">
        <v>0</v>
      </c>
      <c r="AQ58" s="323">
        <v>0</v>
      </c>
      <c r="AR58" s="323">
        <v>0</v>
      </c>
      <c r="AS58" s="323">
        <v>0</v>
      </c>
      <c r="AT58" s="323">
        <v>0</v>
      </c>
      <c r="AU58" s="323">
        <v>8523.2000000000007</v>
      </c>
      <c r="AV58" s="323">
        <v>0</v>
      </c>
      <c r="AW58" s="323">
        <v>0</v>
      </c>
      <c r="AX58" s="323">
        <v>0</v>
      </c>
      <c r="AY58" s="323">
        <v>0</v>
      </c>
      <c r="AZ58" s="323">
        <v>0</v>
      </c>
      <c r="BA58" s="323">
        <v>0</v>
      </c>
      <c r="BB58" s="323">
        <v>0</v>
      </c>
      <c r="BC58" s="323">
        <v>0</v>
      </c>
      <c r="BD58" s="323">
        <v>0</v>
      </c>
      <c r="BE58" s="323">
        <v>36058.400000000001</v>
      </c>
      <c r="BF58" s="323">
        <v>25333.75</v>
      </c>
      <c r="BG58" s="323">
        <v>41591.134800419997</v>
      </c>
      <c r="BH58" s="323">
        <v>53513.93078604</v>
      </c>
      <c r="BI58" s="323">
        <v>81175.619266170004</v>
      </c>
      <c r="BJ58" s="323">
        <v>114960.90531592</v>
      </c>
    </row>
    <row r="59" spans="1:62" ht="14.85" customHeight="1">
      <c r="A59" s="1216" t="s">
        <v>541</v>
      </c>
      <c r="B59" s="315">
        <v>0</v>
      </c>
      <c r="C59" s="315">
        <v>0</v>
      </c>
      <c r="D59" s="315">
        <v>0</v>
      </c>
      <c r="E59" s="315">
        <v>0</v>
      </c>
      <c r="F59" s="315">
        <v>0</v>
      </c>
      <c r="G59" s="315">
        <v>0</v>
      </c>
      <c r="H59" s="315">
        <v>0</v>
      </c>
      <c r="I59" s="315">
        <v>0</v>
      </c>
      <c r="J59" s="315">
        <v>0</v>
      </c>
      <c r="K59" s="315">
        <v>0</v>
      </c>
      <c r="L59" s="315">
        <v>0</v>
      </c>
      <c r="M59" s="315">
        <v>0</v>
      </c>
      <c r="N59" s="315">
        <v>0</v>
      </c>
      <c r="O59" s="315">
        <v>0</v>
      </c>
      <c r="P59" s="315">
        <v>0</v>
      </c>
      <c r="Q59" s="315">
        <v>0</v>
      </c>
      <c r="R59" s="315">
        <v>0</v>
      </c>
      <c r="S59" s="315">
        <v>0</v>
      </c>
      <c r="T59" s="315">
        <v>0</v>
      </c>
      <c r="U59" s="315">
        <v>0</v>
      </c>
      <c r="V59" s="315">
        <v>0</v>
      </c>
      <c r="W59" s="315">
        <v>0</v>
      </c>
      <c r="X59" s="315">
        <v>0</v>
      </c>
      <c r="Y59" s="315">
        <v>0</v>
      </c>
      <c r="Z59" s="315">
        <v>0</v>
      </c>
      <c r="AA59" s="315">
        <v>0</v>
      </c>
      <c r="AB59" s="315">
        <v>0</v>
      </c>
      <c r="AC59" s="315">
        <v>0</v>
      </c>
      <c r="AD59" s="315">
        <v>0</v>
      </c>
      <c r="AE59" s="315">
        <v>0</v>
      </c>
      <c r="AF59" s="315">
        <v>0</v>
      </c>
      <c r="AG59" s="315">
        <v>0</v>
      </c>
      <c r="AH59" s="323">
        <v>0</v>
      </c>
      <c r="AI59" s="323">
        <v>3030.6</v>
      </c>
      <c r="AJ59" s="323">
        <v>3977</v>
      </c>
      <c r="AK59" s="323">
        <v>6191.4</v>
      </c>
      <c r="AL59" s="323">
        <v>10483.6</v>
      </c>
      <c r="AM59" s="323">
        <v>9672.5</v>
      </c>
      <c r="AN59" s="323">
        <v>13108</v>
      </c>
      <c r="AO59" s="323">
        <v>16196.8</v>
      </c>
      <c r="AP59" s="323">
        <v>24994.799999999999</v>
      </c>
      <c r="AQ59" s="323">
        <v>40095.699999999997</v>
      </c>
      <c r="AR59" s="323">
        <v>49846.6</v>
      </c>
      <c r="AS59" s="323">
        <v>21304.6</v>
      </c>
      <c r="AT59" s="323">
        <v>61892.9</v>
      </c>
      <c r="AU59" s="323">
        <v>73183.8</v>
      </c>
      <c r="AV59" s="323">
        <v>138781.80294405</v>
      </c>
      <c r="AW59" s="323">
        <v>253841.11499999999</v>
      </c>
      <c r="AX59" s="323">
        <v>133752.57501046002</v>
      </c>
      <c r="AY59" s="323">
        <v>107162.42767648</v>
      </c>
      <c r="AZ59" s="323">
        <v>99949.934737389995</v>
      </c>
      <c r="BA59" s="323">
        <v>107529.88264928</v>
      </c>
      <c r="BB59" s="323">
        <v>85665.112366320012</v>
      </c>
      <c r="BC59" s="323">
        <v>68058.716811210004</v>
      </c>
      <c r="BD59" s="323">
        <v>59798.004913559998</v>
      </c>
      <c r="BE59" s="323">
        <v>59665.789132449994</v>
      </c>
      <c r="BF59" s="323">
        <v>55175.673654269995</v>
      </c>
      <c r="BG59" s="323">
        <v>72096.467625730002</v>
      </c>
      <c r="BH59" s="323">
        <v>67470.810594830007</v>
      </c>
      <c r="BI59" s="323">
        <v>69998.320575689999</v>
      </c>
      <c r="BJ59" s="323">
        <v>62748.745983919995</v>
      </c>
    </row>
    <row r="60" spans="1:62" ht="14.85" customHeight="1">
      <c r="A60" s="1228" t="s">
        <v>542</v>
      </c>
      <c r="B60" s="328">
        <v>0</v>
      </c>
      <c r="C60" s="328">
        <v>0</v>
      </c>
      <c r="D60" s="328">
        <v>1.3520000000000001</v>
      </c>
      <c r="E60" s="328">
        <v>3.3940000000000001</v>
      </c>
      <c r="F60" s="328">
        <v>5.4960000000000004</v>
      </c>
      <c r="G60" s="328">
        <v>5.22</v>
      </c>
      <c r="H60" s="328">
        <v>3.8740000000000001</v>
      </c>
      <c r="I60" s="328">
        <v>7.0279999999999996</v>
      </c>
      <c r="J60" s="328">
        <v>4.0640000000000001</v>
      </c>
      <c r="K60" s="328">
        <v>2.4620000000000002</v>
      </c>
      <c r="L60" s="325">
        <v>1.3</v>
      </c>
      <c r="M60" s="325">
        <v>14.4</v>
      </c>
      <c r="N60" s="325">
        <v>13.2</v>
      </c>
      <c r="O60" s="325">
        <v>19</v>
      </c>
      <c r="P60" s="325">
        <v>51.9</v>
      </c>
      <c r="Q60" s="325">
        <v>52.9</v>
      </c>
      <c r="R60" s="325">
        <v>47.1</v>
      </c>
      <c r="S60" s="325">
        <v>20.6</v>
      </c>
      <c r="T60" s="325">
        <v>19.600000000000001</v>
      </c>
      <c r="U60" s="325">
        <v>37.4</v>
      </c>
      <c r="V60" s="325">
        <v>94.8</v>
      </c>
      <c r="W60" s="325">
        <v>89.8</v>
      </c>
      <c r="X60" s="325">
        <v>115.4</v>
      </c>
      <c r="Y60" s="325">
        <v>76</v>
      </c>
      <c r="Z60" s="325">
        <v>0</v>
      </c>
      <c r="AA60" s="325">
        <v>64.400000000000006</v>
      </c>
      <c r="AB60" s="325">
        <v>64.900000000000006</v>
      </c>
      <c r="AC60" s="325">
        <v>233.5</v>
      </c>
      <c r="AD60" s="325">
        <v>106.8</v>
      </c>
      <c r="AE60" s="325">
        <v>164.6</v>
      </c>
      <c r="AF60" s="325">
        <v>0</v>
      </c>
      <c r="AG60" s="325">
        <v>68.5</v>
      </c>
      <c r="AH60" s="325">
        <v>35.200000000000003</v>
      </c>
      <c r="AI60" s="325">
        <v>0</v>
      </c>
      <c r="AJ60" s="325">
        <v>141.80000000000001</v>
      </c>
      <c r="AK60" s="325">
        <v>1354.7</v>
      </c>
      <c r="AL60" s="325">
        <v>626.5</v>
      </c>
      <c r="AM60" s="325">
        <v>1578.4</v>
      </c>
      <c r="AN60" s="325">
        <v>406.1</v>
      </c>
      <c r="AO60" s="325">
        <v>1707.8</v>
      </c>
      <c r="AP60" s="325">
        <v>4018.7</v>
      </c>
      <c r="AQ60" s="325">
        <v>8614.5</v>
      </c>
      <c r="AR60" s="325">
        <v>8710.6</v>
      </c>
      <c r="AS60" s="325">
        <v>12508.6</v>
      </c>
      <c r="AT60" s="325">
        <v>10347.299999999999</v>
      </c>
      <c r="AU60" s="325">
        <v>14520.6</v>
      </c>
      <c r="AV60" s="325">
        <v>18460.289331</v>
      </c>
      <c r="AW60" s="325">
        <v>46239.630414290004</v>
      </c>
      <c r="AX60" s="325">
        <v>67659.442706999995</v>
      </c>
      <c r="AY60" s="325">
        <v>87095.266914000007</v>
      </c>
      <c r="AZ60" s="325">
        <v>97065.952731049998</v>
      </c>
      <c r="BA60" s="325">
        <v>197084.95979734001</v>
      </c>
      <c r="BB60" s="325">
        <v>138836.483133</v>
      </c>
      <c r="BC60" s="325">
        <v>88627.241039399989</v>
      </c>
      <c r="BD60" s="325">
        <v>83176.946812770009</v>
      </c>
      <c r="BE60" s="325">
        <v>89985.117307769993</v>
      </c>
      <c r="BF60" s="325">
        <v>90584.70588003</v>
      </c>
      <c r="BG60" s="325">
        <v>101265.13474289</v>
      </c>
      <c r="BH60" s="325">
        <v>205951.44757952003</v>
      </c>
      <c r="BI60" s="325">
        <v>158133.36603314002</v>
      </c>
      <c r="BJ60" s="325">
        <v>157635.19112996</v>
      </c>
    </row>
    <row r="61" spans="1:62" ht="14.85" customHeight="1">
      <c r="A61" s="1228" t="s">
        <v>543</v>
      </c>
      <c r="B61" s="328">
        <v>0</v>
      </c>
      <c r="C61" s="328">
        <v>0</v>
      </c>
      <c r="D61" s="328">
        <v>0</v>
      </c>
      <c r="E61" s="328">
        <v>0</v>
      </c>
      <c r="F61" s="328">
        <v>0</v>
      </c>
      <c r="G61" s="328">
        <v>0</v>
      </c>
      <c r="H61" s="328">
        <v>0</v>
      </c>
      <c r="I61" s="328">
        <v>0</v>
      </c>
      <c r="J61" s="328">
        <v>0</v>
      </c>
      <c r="K61" s="328">
        <v>0</v>
      </c>
      <c r="L61" s="328">
        <v>0</v>
      </c>
      <c r="M61" s="328">
        <v>0</v>
      </c>
      <c r="N61" s="328">
        <v>0</v>
      </c>
      <c r="O61" s="328">
        <v>0</v>
      </c>
      <c r="P61" s="328">
        <v>0</v>
      </c>
      <c r="Q61" s="328">
        <v>0</v>
      </c>
      <c r="R61" s="328">
        <v>0</v>
      </c>
      <c r="S61" s="328">
        <v>0</v>
      </c>
      <c r="T61" s="328">
        <v>0</v>
      </c>
      <c r="U61" s="328">
        <v>0</v>
      </c>
      <c r="V61" s="328">
        <v>0</v>
      </c>
      <c r="W61" s="328">
        <v>0</v>
      </c>
      <c r="X61" s="328">
        <v>0</v>
      </c>
      <c r="Y61" s="328">
        <v>0</v>
      </c>
      <c r="Z61" s="328">
        <v>0</v>
      </c>
      <c r="AA61" s="328">
        <v>0</v>
      </c>
      <c r="AB61" s="328">
        <v>0</v>
      </c>
      <c r="AC61" s="328">
        <v>0</v>
      </c>
      <c r="AD61" s="328">
        <v>0</v>
      </c>
      <c r="AE61" s="328">
        <v>0</v>
      </c>
      <c r="AF61" s="328">
        <v>0</v>
      </c>
      <c r="AG61" s="328">
        <v>0</v>
      </c>
      <c r="AH61" s="325">
        <v>0</v>
      </c>
      <c r="AI61" s="325">
        <v>3746.4</v>
      </c>
      <c r="AJ61" s="325">
        <v>3557</v>
      </c>
      <c r="AK61" s="325">
        <v>24731.4</v>
      </c>
      <c r="AL61" s="325">
        <v>8307.7000000000007</v>
      </c>
      <c r="AM61" s="325">
        <v>10984.9</v>
      </c>
      <c r="AN61" s="325">
        <v>11190.7</v>
      </c>
      <c r="AO61" s="325">
        <v>10553.1</v>
      </c>
      <c r="AP61" s="325">
        <v>17342.099999999999</v>
      </c>
      <c r="AQ61" s="325">
        <v>35340.1</v>
      </c>
      <c r="AR61" s="325">
        <v>36765.5</v>
      </c>
      <c r="AS61" s="325">
        <v>91234.6</v>
      </c>
      <c r="AT61" s="325">
        <v>129058.5</v>
      </c>
      <c r="AU61" s="325">
        <v>124789.5</v>
      </c>
      <c r="AV61" s="325">
        <v>167475.57990583999</v>
      </c>
      <c r="AW61" s="325">
        <v>258110.261</v>
      </c>
      <c r="AX61" s="325">
        <v>193027.19756823001</v>
      </c>
      <c r="AY61" s="325">
        <v>182642.06239295</v>
      </c>
      <c r="AZ61" s="325">
        <v>155697.6689935</v>
      </c>
      <c r="BA61" s="325">
        <v>143073.27184733999</v>
      </c>
      <c r="BB61" s="325">
        <v>130164.25995202</v>
      </c>
      <c r="BC61" s="325">
        <v>138547.46530823002</v>
      </c>
      <c r="BD61" s="325">
        <v>122588.89151783999</v>
      </c>
      <c r="BE61" s="325">
        <v>182005.50541841</v>
      </c>
      <c r="BF61" s="325">
        <v>191188.45362443</v>
      </c>
      <c r="BG61" s="325">
        <v>211897.42333354999</v>
      </c>
      <c r="BH61" s="325">
        <v>201728.88298259</v>
      </c>
      <c r="BI61" s="325">
        <v>224131.85757143999</v>
      </c>
      <c r="BJ61" s="325">
        <v>182875.54048396999</v>
      </c>
    </row>
    <row r="62" spans="1:62" ht="14.85" customHeight="1">
      <c r="A62" s="1228" t="s">
        <v>544</v>
      </c>
      <c r="B62" s="328">
        <v>0</v>
      </c>
      <c r="C62" s="328">
        <v>0</v>
      </c>
      <c r="D62" s="328">
        <v>0</v>
      </c>
      <c r="E62" s="328">
        <v>0</v>
      </c>
      <c r="F62" s="328">
        <v>0</v>
      </c>
      <c r="G62" s="328">
        <v>0</v>
      </c>
      <c r="H62" s="328">
        <v>0</v>
      </c>
      <c r="I62" s="328">
        <v>0</v>
      </c>
      <c r="J62" s="328">
        <v>0</v>
      </c>
      <c r="K62" s="328">
        <v>0</v>
      </c>
      <c r="L62" s="328">
        <v>0</v>
      </c>
      <c r="M62" s="328">
        <v>0</v>
      </c>
      <c r="N62" s="328">
        <v>0</v>
      </c>
      <c r="O62" s="328">
        <v>0</v>
      </c>
      <c r="P62" s="328">
        <v>0</v>
      </c>
      <c r="Q62" s="328">
        <v>0</v>
      </c>
      <c r="R62" s="328">
        <v>0</v>
      </c>
      <c r="S62" s="328">
        <v>0</v>
      </c>
      <c r="T62" s="328">
        <v>0</v>
      </c>
      <c r="U62" s="328">
        <v>0</v>
      </c>
      <c r="V62" s="328">
        <v>0</v>
      </c>
      <c r="W62" s="328">
        <v>0</v>
      </c>
      <c r="X62" s="328">
        <v>0</v>
      </c>
      <c r="Y62" s="328">
        <v>0</v>
      </c>
      <c r="Z62" s="328">
        <v>0</v>
      </c>
      <c r="AA62" s="328">
        <v>0</v>
      </c>
      <c r="AB62" s="328">
        <v>0</v>
      </c>
      <c r="AC62" s="328">
        <v>0</v>
      </c>
      <c r="AD62" s="328">
        <v>0</v>
      </c>
      <c r="AE62" s="328">
        <v>0</v>
      </c>
      <c r="AF62" s="328">
        <v>0</v>
      </c>
      <c r="AG62" s="328">
        <v>0</v>
      </c>
      <c r="AH62" s="325">
        <v>0</v>
      </c>
      <c r="AI62" s="325">
        <v>7187.7</v>
      </c>
      <c r="AJ62" s="325">
        <v>270.60000000000002</v>
      </c>
      <c r="AK62" s="325">
        <v>114.5</v>
      </c>
      <c r="AL62" s="325">
        <v>320</v>
      </c>
      <c r="AM62" s="325">
        <v>643.1</v>
      </c>
      <c r="AN62" s="325">
        <v>1575</v>
      </c>
      <c r="AO62" s="325">
        <v>5969</v>
      </c>
      <c r="AP62" s="325">
        <v>4518.3</v>
      </c>
      <c r="AQ62" s="325">
        <v>9338.7999999999993</v>
      </c>
      <c r="AR62" s="325">
        <v>7883.3</v>
      </c>
      <c r="AS62" s="325">
        <v>16099.9</v>
      </c>
      <c r="AT62" s="325">
        <v>10684.7</v>
      </c>
      <c r="AU62" s="325">
        <v>6513.4</v>
      </c>
      <c r="AV62" s="325">
        <v>3901.97</v>
      </c>
      <c r="AW62" s="325">
        <v>31000</v>
      </c>
      <c r="AX62" s="325">
        <v>35180</v>
      </c>
      <c r="AY62" s="325">
        <v>15000</v>
      </c>
      <c r="AZ62" s="325">
        <v>63200</v>
      </c>
      <c r="BA62" s="325">
        <v>72825</v>
      </c>
      <c r="BB62" s="325">
        <v>78000</v>
      </c>
      <c r="BC62" s="325">
        <v>37000</v>
      </c>
      <c r="BD62" s="325">
        <v>6500</v>
      </c>
      <c r="BE62" s="325">
        <v>10100</v>
      </c>
      <c r="BF62" s="325">
        <v>850</v>
      </c>
      <c r="BG62" s="325">
        <v>25250</v>
      </c>
      <c r="BH62" s="325">
        <v>59500</v>
      </c>
      <c r="BI62" s="325">
        <v>24000</v>
      </c>
      <c r="BJ62" s="325">
        <v>0</v>
      </c>
    </row>
    <row r="63" spans="1:62" ht="14.85" customHeight="1">
      <c r="A63" s="210" t="s">
        <v>545</v>
      </c>
      <c r="B63" s="325">
        <v>39.667999999999999</v>
      </c>
      <c r="C63" s="325">
        <v>56.618000000000002</v>
      </c>
      <c r="D63" s="325">
        <v>38.223999999999997</v>
      </c>
      <c r="E63" s="325">
        <v>50.043999999999997</v>
      </c>
      <c r="F63" s="325">
        <v>61.612000000000002</v>
      </c>
      <c r="G63" s="325">
        <v>79.093999999999994</v>
      </c>
      <c r="H63" s="325">
        <v>90.147999999999996</v>
      </c>
      <c r="I63" s="325">
        <v>119.864</v>
      </c>
      <c r="J63" s="325">
        <v>187.416</v>
      </c>
      <c r="K63" s="325">
        <v>292.30200000000002</v>
      </c>
      <c r="L63" s="325">
        <v>449.09999999999997</v>
      </c>
      <c r="M63" s="325">
        <v>509.2</v>
      </c>
      <c r="N63" s="325">
        <v>526.1</v>
      </c>
      <c r="O63" s="325">
        <v>632.20000000000005</v>
      </c>
      <c r="P63" s="325">
        <v>937.4</v>
      </c>
      <c r="Q63" s="325">
        <v>1241.4000000000001</v>
      </c>
      <c r="R63" s="325">
        <v>1931</v>
      </c>
      <c r="S63" s="325">
        <v>2977.8999999999996</v>
      </c>
      <c r="T63" s="325">
        <v>3267.1</v>
      </c>
      <c r="U63" s="325">
        <v>3731.6</v>
      </c>
      <c r="V63" s="325">
        <v>5619.8</v>
      </c>
      <c r="W63" s="325">
        <v>7823.7</v>
      </c>
      <c r="X63" s="325">
        <v>9278.4</v>
      </c>
      <c r="Y63" s="325">
        <v>11257</v>
      </c>
      <c r="Z63" s="325">
        <v>12680.7</v>
      </c>
      <c r="AA63" s="325">
        <v>12802.5</v>
      </c>
      <c r="AB63" s="325">
        <v>18933.8</v>
      </c>
      <c r="AC63" s="325">
        <v>23011.599999999999</v>
      </c>
      <c r="AD63" s="325">
        <v>25343.200000000001</v>
      </c>
      <c r="AE63" s="325">
        <v>31986</v>
      </c>
      <c r="AF63" s="325">
        <v>36907.199999999997</v>
      </c>
      <c r="AG63" s="325">
        <v>58131.7</v>
      </c>
      <c r="AH63" s="325">
        <v>52222.9</v>
      </c>
      <c r="AI63" s="325">
        <v>53549</v>
      </c>
      <c r="AJ63" s="325">
        <v>86634.6</v>
      </c>
      <c r="AK63" s="325">
        <v>94820.5</v>
      </c>
      <c r="AL63" s="325">
        <v>119199.5</v>
      </c>
      <c r="AM63" s="325">
        <v>145187.29999999999</v>
      </c>
      <c r="AN63" s="325">
        <v>176569.4</v>
      </c>
      <c r="AO63" s="325">
        <v>272202.3</v>
      </c>
      <c r="AP63" s="325">
        <v>391189.1</v>
      </c>
      <c r="AQ63" s="325">
        <v>627346.9</v>
      </c>
      <c r="AR63" s="325">
        <v>773157.7</v>
      </c>
      <c r="AS63" s="325">
        <v>701891.9</v>
      </c>
      <c r="AT63" s="325">
        <v>770977.89999999991</v>
      </c>
      <c r="AU63" s="325">
        <v>783343.99999999988</v>
      </c>
      <c r="AV63" s="325">
        <v>1020418.5802454799</v>
      </c>
      <c r="AW63" s="325">
        <v>1755251.9536821097</v>
      </c>
      <c r="AX63" s="325">
        <v>1766686.3381832701</v>
      </c>
      <c r="AY63" s="325">
        <v>1535482.49054561</v>
      </c>
      <c r="AZ63" s="325">
        <v>1569241.2344617799</v>
      </c>
      <c r="BA63" s="325">
        <v>913017.11391008995</v>
      </c>
      <c r="BB63" s="325">
        <v>18379.857083539995</v>
      </c>
      <c r="BC63" s="325">
        <v>1149060.8175907601</v>
      </c>
      <c r="BD63" s="325">
        <v>1678976.8859512298</v>
      </c>
      <c r="BE63" s="325">
        <v>1693809.38307561</v>
      </c>
      <c r="BF63" s="325">
        <v>1826990.3416755598</v>
      </c>
      <c r="BG63" s="325">
        <v>1593955.8899270501</v>
      </c>
      <c r="BH63" s="325">
        <v>1700269.4873800201</v>
      </c>
      <c r="BI63" s="325">
        <v>1740810.89611886</v>
      </c>
      <c r="BJ63" s="325">
        <v>1602362.43233776</v>
      </c>
    </row>
    <row r="64" spans="1:62" ht="14.85" customHeight="1">
      <c r="A64" s="1216" t="s">
        <v>546</v>
      </c>
      <c r="B64" s="315">
        <v>0</v>
      </c>
      <c r="C64" s="315">
        <v>0</v>
      </c>
      <c r="D64" s="315">
        <v>0</v>
      </c>
      <c r="E64" s="315">
        <v>0</v>
      </c>
      <c r="F64" s="315">
        <v>0</v>
      </c>
      <c r="G64" s="315">
        <v>0</v>
      </c>
      <c r="H64" s="315">
        <v>0</v>
      </c>
      <c r="I64" s="315">
        <v>0</v>
      </c>
      <c r="J64" s="315">
        <v>0</v>
      </c>
      <c r="K64" s="315">
        <v>0</v>
      </c>
      <c r="L64" s="315">
        <v>0</v>
      </c>
      <c r="M64" s="315">
        <v>0</v>
      </c>
      <c r="N64" s="315">
        <v>0</v>
      </c>
      <c r="O64" s="315">
        <v>0</v>
      </c>
      <c r="P64" s="315">
        <v>0</v>
      </c>
      <c r="Q64" s="315">
        <v>0</v>
      </c>
      <c r="R64" s="315">
        <v>0</v>
      </c>
      <c r="S64" s="315">
        <v>0</v>
      </c>
      <c r="T64" s="315">
        <v>0</v>
      </c>
      <c r="U64" s="315">
        <v>0</v>
      </c>
      <c r="V64" s="315">
        <v>0</v>
      </c>
      <c r="W64" s="315">
        <v>0</v>
      </c>
      <c r="X64" s="315">
        <v>0</v>
      </c>
      <c r="Y64" s="315">
        <v>0</v>
      </c>
      <c r="Z64" s="315">
        <v>0</v>
      </c>
      <c r="AA64" s="315">
        <v>0</v>
      </c>
      <c r="AB64" s="315">
        <v>0</v>
      </c>
      <c r="AC64" s="315">
        <v>0</v>
      </c>
      <c r="AD64" s="315">
        <v>0</v>
      </c>
      <c r="AE64" s="315">
        <v>0</v>
      </c>
      <c r="AF64" s="315">
        <v>0</v>
      </c>
      <c r="AG64" s="315">
        <v>0</v>
      </c>
      <c r="AH64" s="323">
        <v>6785.2</v>
      </c>
      <c r="AI64" s="323">
        <v>9561.7999999999993</v>
      </c>
      <c r="AJ64" s="323">
        <v>9501</v>
      </c>
      <c r="AK64" s="323">
        <v>14255.5</v>
      </c>
      <c r="AL64" s="323">
        <v>16070.1</v>
      </c>
      <c r="AM64" s="323">
        <v>26685.8</v>
      </c>
      <c r="AN64" s="323">
        <v>26470.400000000001</v>
      </c>
      <c r="AO64" s="323">
        <v>49301.8</v>
      </c>
      <c r="AP64" s="323">
        <v>53367.3</v>
      </c>
      <c r="AQ64" s="323">
        <v>69746.3</v>
      </c>
      <c r="AR64" s="323">
        <v>77361.399999999994</v>
      </c>
      <c r="AS64" s="323">
        <v>248136.9</v>
      </c>
      <c r="AT64" s="323">
        <v>269987.90000000002</v>
      </c>
      <c r="AU64" s="323">
        <v>267441</v>
      </c>
      <c r="AV64" s="323">
        <v>242490.54706367999</v>
      </c>
      <c r="AW64" s="323">
        <v>818625.15800000005</v>
      </c>
      <c r="AX64" s="323">
        <v>632415.88807061</v>
      </c>
      <c r="AY64" s="323">
        <v>525883.94759171992</v>
      </c>
      <c r="AZ64" s="323">
        <v>540085.71682391001</v>
      </c>
      <c r="BA64" s="323">
        <v>498011.41478969005</v>
      </c>
      <c r="BB64" s="323">
        <v>397819.52393243997</v>
      </c>
      <c r="BC64" s="323">
        <v>448979.63461382006</v>
      </c>
      <c r="BD64" s="323">
        <v>529240.78770751006</v>
      </c>
      <c r="BE64" s="323">
        <v>425684.98772069003</v>
      </c>
      <c r="BF64" s="323">
        <v>465318.03477203997</v>
      </c>
      <c r="BG64" s="323">
        <v>432875.47010494</v>
      </c>
      <c r="BH64" s="323">
        <v>612100.40552125988</v>
      </c>
      <c r="BI64" s="323">
        <v>871132.46803706011</v>
      </c>
      <c r="BJ64" s="323">
        <v>718207.54617306998</v>
      </c>
    </row>
    <row r="65" spans="1:62" ht="14.85" customHeight="1">
      <c r="A65" s="1216" t="s">
        <v>547</v>
      </c>
      <c r="B65" s="315">
        <v>0</v>
      </c>
      <c r="C65" s="315">
        <v>0</v>
      </c>
      <c r="D65" s="315">
        <v>0</v>
      </c>
      <c r="E65" s="315">
        <v>0</v>
      </c>
      <c r="F65" s="315">
        <v>0</v>
      </c>
      <c r="G65" s="315">
        <v>0</v>
      </c>
      <c r="H65" s="315">
        <v>0</v>
      </c>
      <c r="I65" s="315">
        <v>0</v>
      </c>
      <c r="J65" s="315">
        <v>0</v>
      </c>
      <c r="K65" s="315">
        <v>0</v>
      </c>
      <c r="L65" s="315">
        <v>0</v>
      </c>
      <c r="M65" s="315">
        <v>0</v>
      </c>
      <c r="N65" s="315">
        <v>0</v>
      </c>
      <c r="O65" s="315">
        <v>0</v>
      </c>
      <c r="P65" s="315">
        <v>0</v>
      </c>
      <c r="Q65" s="315">
        <v>0</v>
      </c>
      <c r="R65" s="315">
        <v>0</v>
      </c>
      <c r="S65" s="315">
        <v>0</v>
      </c>
      <c r="T65" s="315">
        <v>0</v>
      </c>
      <c r="U65" s="315">
        <v>0</v>
      </c>
      <c r="V65" s="315">
        <v>0</v>
      </c>
      <c r="W65" s="315">
        <v>0</v>
      </c>
      <c r="X65" s="315">
        <v>0</v>
      </c>
      <c r="Y65" s="315">
        <v>0</v>
      </c>
      <c r="Z65" s="315">
        <v>0</v>
      </c>
      <c r="AA65" s="315">
        <v>0</v>
      </c>
      <c r="AB65" s="315">
        <v>0</v>
      </c>
      <c r="AC65" s="315">
        <v>0</v>
      </c>
      <c r="AD65" s="315">
        <v>0</v>
      </c>
      <c r="AE65" s="315">
        <v>0</v>
      </c>
      <c r="AF65" s="315">
        <v>0</v>
      </c>
      <c r="AG65" s="315">
        <v>0</v>
      </c>
      <c r="AH65" s="323">
        <v>25248.9</v>
      </c>
      <c r="AI65" s="323">
        <v>10608.8</v>
      </c>
      <c r="AJ65" s="323">
        <v>45455.8</v>
      </c>
      <c r="AK65" s="323">
        <v>27122</v>
      </c>
      <c r="AL65" s="323">
        <v>30645.8</v>
      </c>
      <c r="AM65" s="323">
        <v>31639.4</v>
      </c>
      <c r="AN65" s="323">
        <v>22716.1</v>
      </c>
      <c r="AO65" s="323">
        <v>36375.699999999997</v>
      </c>
      <c r="AP65" s="323">
        <v>98561.8</v>
      </c>
      <c r="AQ65" s="323">
        <v>57784.800000000003</v>
      </c>
      <c r="AR65" s="323">
        <v>58435.9</v>
      </c>
      <c r="AS65" s="323">
        <v>102556.5</v>
      </c>
      <c r="AT65" s="323">
        <v>138132.79999999999</v>
      </c>
      <c r="AU65" s="323">
        <v>136789.5</v>
      </c>
      <c r="AV65" s="323">
        <v>151303.43967299999</v>
      </c>
      <c r="AW65" s="323">
        <v>217496.71399999998</v>
      </c>
      <c r="AX65" s="323">
        <v>134465.55573654</v>
      </c>
      <c r="AY65" s="323">
        <v>213593.62097672999</v>
      </c>
      <c r="AZ65" s="323">
        <v>201933.75751910999</v>
      </c>
      <c r="BA65" s="323">
        <v>300836.56638732</v>
      </c>
      <c r="BB65" s="323">
        <v>418456.14974599</v>
      </c>
      <c r="BC65" s="323">
        <v>495458.98807845998</v>
      </c>
      <c r="BD65" s="323">
        <v>601012.05430130998</v>
      </c>
      <c r="BE65" s="323">
        <v>740296.68336298002</v>
      </c>
      <c r="BF65" s="323">
        <v>303462.88025017007</v>
      </c>
      <c r="BG65" s="323">
        <v>411284.65904838999</v>
      </c>
      <c r="BH65" s="323">
        <v>352756.71897991002</v>
      </c>
      <c r="BI65" s="323">
        <v>161710.71320091002</v>
      </c>
      <c r="BJ65" s="323">
        <v>89424.499616829999</v>
      </c>
    </row>
    <row r="66" spans="1:62" ht="14.85" customHeight="1">
      <c r="A66" s="1216" t="s">
        <v>548</v>
      </c>
      <c r="B66" s="315">
        <v>0</v>
      </c>
      <c r="C66" s="315">
        <v>0</v>
      </c>
      <c r="D66" s="315">
        <v>0</v>
      </c>
      <c r="E66" s="315">
        <v>0</v>
      </c>
      <c r="F66" s="315">
        <v>0</v>
      </c>
      <c r="G66" s="315">
        <v>0</v>
      </c>
      <c r="H66" s="315">
        <v>0</v>
      </c>
      <c r="I66" s="315">
        <v>0</v>
      </c>
      <c r="J66" s="315">
        <v>0</v>
      </c>
      <c r="K66" s="315">
        <v>0</v>
      </c>
      <c r="L66" s="315">
        <v>0</v>
      </c>
      <c r="M66" s="315">
        <v>0</v>
      </c>
      <c r="N66" s="315">
        <v>0</v>
      </c>
      <c r="O66" s="315">
        <v>0</v>
      </c>
      <c r="P66" s="315">
        <v>0</v>
      </c>
      <c r="Q66" s="315">
        <v>0</v>
      </c>
      <c r="R66" s="315">
        <v>0</v>
      </c>
      <c r="S66" s="315">
        <v>0</v>
      </c>
      <c r="T66" s="315">
        <v>0</v>
      </c>
      <c r="U66" s="315">
        <v>0</v>
      </c>
      <c r="V66" s="315">
        <v>0</v>
      </c>
      <c r="W66" s="315">
        <v>0</v>
      </c>
      <c r="X66" s="315">
        <v>0</v>
      </c>
      <c r="Y66" s="315">
        <v>0</v>
      </c>
      <c r="Z66" s="315">
        <v>0</v>
      </c>
      <c r="AA66" s="315">
        <v>0</v>
      </c>
      <c r="AB66" s="315">
        <v>0</v>
      </c>
      <c r="AC66" s="315">
        <v>0</v>
      </c>
      <c r="AD66" s="315">
        <v>0</v>
      </c>
      <c r="AE66" s="315">
        <v>0</v>
      </c>
      <c r="AF66" s="315">
        <v>0</v>
      </c>
      <c r="AG66" s="315">
        <v>0</v>
      </c>
      <c r="AH66" s="314">
        <v>1543.9</v>
      </c>
      <c r="AI66" s="314">
        <v>2464.9</v>
      </c>
      <c r="AJ66" s="314">
        <v>1874</v>
      </c>
      <c r="AK66" s="314">
        <v>2048.1999999999998</v>
      </c>
      <c r="AL66" s="314">
        <v>2560</v>
      </c>
      <c r="AM66" s="314">
        <v>3371.2</v>
      </c>
      <c r="AN66" s="314">
        <v>4245</v>
      </c>
      <c r="AO66" s="314">
        <v>5785</v>
      </c>
      <c r="AP66" s="314">
        <v>7041.8</v>
      </c>
      <c r="AQ66" s="314">
        <v>44992.3</v>
      </c>
      <c r="AR66" s="314">
        <v>49635.5</v>
      </c>
      <c r="AS66" s="314">
        <v>51213.9</v>
      </c>
      <c r="AT66" s="314">
        <v>68879.8</v>
      </c>
      <c r="AU66" s="314">
        <v>71316.800000000003</v>
      </c>
      <c r="AV66" s="314">
        <v>37033.672984999997</v>
      </c>
      <c r="AW66" s="314">
        <v>36403.368999999999</v>
      </c>
      <c r="AX66" s="314">
        <v>80788.383306139993</v>
      </c>
      <c r="AY66" s="314">
        <v>89861.741497089999</v>
      </c>
      <c r="AZ66" s="314">
        <v>71473.751956259992</v>
      </c>
      <c r="BA66" s="314">
        <v>65323.198911679996</v>
      </c>
      <c r="BB66" s="314">
        <v>10522.062346430001</v>
      </c>
      <c r="BC66" s="314">
        <v>-109165.11916449</v>
      </c>
      <c r="BD66" s="314">
        <v>-117340.21649841999</v>
      </c>
      <c r="BE66" s="314">
        <v>-120699.09459933998</v>
      </c>
      <c r="BF66" s="314">
        <v>-122759.7753824</v>
      </c>
      <c r="BG66" s="314">
        <v>-99419.712227589989</v>
      </c>
      <c r="BH66" s="314">
        <v>-89478.625043240012</v>
      </c>
      <c r="BI66" s="314">
        <v>-96627.902007820012</v>
      </c>
      <c r="BJ66" s="314">
        <v>23160.69843416</v>
      </c>
    </row>
    <row r="67" spans="1:62" ht="14.85" customHeight="1">
      <c r="A67" s="1216" t="s">
        <v>549</v>
      </c>
      <c r="B67" s="315">
        <v>0</v>
      </c>
      <c r="C67" s="315">
        <v>0</v>
      </c>
      <c r="D67" s="315">
        <v>0</v>
      </c>
      <c r="E67" s="315">
        <v>0</v>
      </c>
      <c r="F67" s="315">
        <v>0</v>
      </c>
      <c r="G67" s="315">
        <v>0</v>
      </c>
      <c r="H67" s="315">
        <v>0</v>
      </c>
      <c r="I67" s="315">
        <v>0</v>
      </c>
      <c r="J67" s="315">
        <v>0</v>
      </c>
      <c r="K67" s="315">
        <v>0</v>
      </c>
      <c r="L67" s="315">
        <v>0</v>
      </c>
      <c r="M67" s="315">
        <v>0</v>
      </c>
      <c r="N67" s="315">
        <v>0</v>
      </c>
      <c r="O67" s="315">
        <v>0</v>
      </c>
      <c r="P67" s="315">
        <v>0</v>
      </c>
      <c r="Q67" s="315">
        <v>0</v>
      </c>
      <c r="R67" s="315">
        <v>0</v>
      </c>
      <c r="S67" s="315">
        <v>0</v>
      </c>
      <c r="T67" s="315">
        <v>0</v>
      </c>
      <c r="U67" s="315">
        <v>0</v>
      </c>
      <c r="V67" s="315">
        <v>0</v>
      </c>
      <c r="W67" s="315">
        <v>0</v>
      </c>
      <c r="X67" s="315">
        <v>0</v>
      </c>
      <c r="Y67" s="315">
        <v>0</v>
      </c>
      <c r="Z67" s="315">
        <v>0</v>
      </c>
      <c r="AA67" s="315">
        <v>0</v>
      </c>
      <c r="AB67" s="315">
        <v>0</v>
      </c>
      <c r="AC67" s="315">
        <v>0</v>
      </c>
      <c r="AD67" s="315">
        <v>0</v>
      </c>
      <c r="AE67" s="315">
        <v>0</v>
      </c>
      <c r="AF67" s="315">
        <v>0</v>
      </c>
      <c r="AG67" s="315">
        <v>0</v>
      </c>
      <c r="AH67" s="314">
        <v>3978.5</v>
      </c>
      <c r="AI67" s="314">
        <v>0</v>
      </c>
      <c r="AJ67" s="314">
        <v>0</v>
      </c>
      <c r="AK67" s="314">
        <v>0</v>
      </c>
      <c r="AL67" s="314">
        <v>5.3</v>
      </c>
      <c r="AM67" s="314">
        <v>1551.4</v>
      </c>
      <c r="AN67" s="314">
        <v>451.7</v>
      </c>
      <c r="AO67" s="314">
        <v>137.9</v>
      </c>
      <c r="AP67" s="314">
        <v>0</v>
      </c>
      <c r="AQ67" s="314">
        <v>93123.5</v>
      </c>
      <c r="AR67" s="314">
        <v>92314</v>
      </c>
      <c r="AS67" s="314">
        <v>81236.899999999994</v>
      </c>
      <c r="AT67" s="314">
        <v>97101.6</v>
      </c>
      <c r="AU67" s="314">
        <v>172951.9</v>
      </c>
      <c r="AV67" s="314">
        <v>183543.47313075</v>
      </c>
      <c r="AW67" s="314">
        <v>135988.28400000001</v>
      </c>
      <c r="AX67" s="314">
        <v>5470.3122354399993</v>
      </c>
      <c r="AY67" s="314">
        <v>-132073.95418641999</v>
      </c>
      <c r="AZ67" s="314">
        <v>-74226.23878639999</v>
      </c>
      <c r="BA67" s="314">
        <v>-84650.11635833999</v>
      </c>
      <c r="BB67" s="314">
        <v>-132062.02695395</v>
      </c>
      <c r="BC67" s="314">
        <v>-103399.86042405</v>
      </c>
      <c r="BD67" s="314">
        <v>-49570.939936769995</v>
      </c>
      <c r="BE67" s="314">
        <v>-35329.299705559999</v>
      </c>
      <c r="BF67" s="314">
        <v>-41171.680622309999</v>
      </c>
      <c r="BG67" s="314">
        <v>-36103.614954839999</v>
      </c>
      <c r="BH67" s="314">
        <v>-22823.668972660002</v>
      </c>
      <c r="BI67" s="314">
        <v>-45710.62133989</v>
      </c>
      <c r="BJ67" s="314">
        <v>-55216.47936071</v>
      </c>
    </row>
    <row r="68" spans="1:62" s="313" customFormat="1" ht="14.85" customHeight="1">
      <c r="A68" s="1216" t="s">
        <v>550</v>
      </c>
      <c r="B68" s="315">
        <v>0</v>
      </c>
      <c r="C68" s="315">
        <v>0</v>
      </c>
      <c r="D68" s="315">
        <v>0</v>
      </c>
      <c r="E68" s="315">
        <v>0</v>
      </c>
      <c r="F68" s="315">
        <v>0</v>
      </c>
      <c r="G68" s="315">
        <v>0</v>
      </c>
      <c r="H68" s="315">
        <v>0</v>
      </c>
      <c r="I68" s="315">
        <v>0</v>
      </c>
      <c r="J68" s="315">
        <v>0</v>
      </c>
      <c r="K68" s="315">
        <v>0</v>
      </c>
      <c r="L68" s="315">
        <v>0</v>
      </c>
      <c r="M68" s="315">
        <v>0</v>
      </c>
      <c r="N68" s="315">
        <v>0</v>
      </c>
      <c r="O68" s="315">
        <v>0</v>
      </c>
      <c r="P68" s="315">
        <v>0</v>
      </c>
      <c r="Q68" s="315">
        <v>0</v>
      </c>
      <c r="R68" s="315">
        <v>0</v>
      </c>
      <c r="S68" s="315">
        <v>0</v>
      </c>
      <c r="T68" s="315">
        <v>0</v>
      </c>
      <c r="U68" s="315">
        <v>0</v>
      </c>
      <c r="V68" s="315">
        <v>0</v>
      </c>
      <c r="W68" s="320">
        <v>0</v>
      </c>
      <c r="X68" s="320">
        <v>0</v>
      </c>
      <c r="Y68" s="320">
        <v>0</v>
      </c>
      <c r="Z68" s="320">
        <v>0</v>
      </c>
      <c r="AA68" s="320">
        <v>0</v>
      </c>
      <c r="AB68" s="320">
        <v>0</v>
      </c>
      <c r="AC68" s="320">
        <v>0</v>
      </c>
      <c r="AD68" s="320">
        <v>0</v>
      </c>
      <c r="AE68" s="320">
        <v>0</v>
      </c>
      <c r="AF68" s="320">
        <v>0</v>
      </c>
      <c r="AG68" s="320">
        <v>0</v>
      </c>
      <c r="AH68" s="1050">
        <v>2145.6</v>
      </c>
      <c r="AI68" s="1050">
        <v>0</v>
      </c>
      <c r="AJ68" s="1050">
        <v>0</v>
      </c>
      <c r="AK68" s="1050">
        <v>0</v>
      </c>
      <c r="AL68" s="1050"/>
      <c r="AM68" s="1050">
        <v>67.7</v>
      </c>
      <c r="AN68" s="1050">
        <v>0.5</v>
      </c>
      <c r="AO68" s="1050">
        <v>0</v>
      </c>
      <c r="AP68" s="1050">
        <v>0</v>
      </c>
      <c r="AQ68" s="1050">
        <v>0</v>
      </c>
      <c r="AR68" s="1050">
        <v>0</v>
      </c>
      <c r="AS68" s="1050">
        <v>0</v>
      </c>
      <c r="AT68" s="1050">
        <v>0</v>
      </c>
      <c r="AU68" s="1050">
        <v>0</v>
      </c>
      <c r="AV68" s="1050">
        <v>331.49646100000001</v>
      </c>
      <c r="AW68" s="1050">
        <v>-1560.57</v>
      </c>
      <c r="AX68" s="1050">
        <v>7154.0346040799996</v>
      </c>
      <c r="AY68" s="1050">
        <v>10513.12726623</v>
      </c>
      <c r="AZ68" s="1050">
        <v>10636.80946798</v>
      </c>
      <c r="BA68" s="1050">
        <v>551.91042274999995</v>
      </c>
      <c r="BB68" s="1050">
        <v>-1701.01203444</v>
      </c>
      <c r="BC68" s="1050">
        <v>-1997.9377877899999</v>
      </c>
      <c r="BD68" s="1050">
        <v>-1708.3342282599999</v>
      </c>
      <c r="BE68" s="1050">
        <v>-2862.6919866200001</v>
      </c>
      <c r="BF68" s="1050">
        <v>-4529.9081200800001</v>
      </c>
      <c r="BG68" s="1050">
        <v>-4280.1853336300001</v>
      </c>
      <c r="BH68" s="1050">
        <v>-3448.9180485300003</v>
      </c>
      <c r="BI68" s="1050">
        <v>-4199.1330644999998</v>
      </c>
      <c r="BJ68" s="1050">
        <v>-2576.3913079699996</v>
      </c>
    </row>
    <row r="69" spans="1:62" s="313" customFormat="1" ht="14.85" customHeight="1">
      <c r="A69" s="1216" t="s">
        <v>551</v>
      </c>
      <c r="B69" s="315">
        <v>0</v>
      </c>
      <c r="C69" s="315">
        <v>0</v>
      </c>
      <c r="D69" s="315">
        <v>0</v>
      </c>
      <c r="E69" s="315">
        <v>0</v>
      </c>
      <c r="F69" s="315">
        <v>0</v>
      </c>
      <c r="G69" s="315">
        <v>0</v>
      </c>
      <c r="H69" s="315">
        <v>0</v>
      </c>
      <c r="I69" s="315">
        <v>0</v>
      </c>
      <c r="J69" s="315">
        <v>0</v>
      </c>
      <c r="K69" s="315">
        <v>0</v>
      </c>
      <c r="L69" s="315">
        <v>0</v>
      </c>
      <c r="M69" s="315">
        <v>0</v>
      </c>
      <c r="N69" s="315">
        <v>0</v>
      </c>
      <c r="O69" s="315">
        <v>0</v>
      </c>
      <c r="P69" s="315">
        <v>0</v>
      </c>
      <c r="Q69" s="315">
        <v>0</v>
      </c>
      <c r="R69" s="315">
        <v>0</v>
      </c>
      <c r="S69" s="315">
        <v>0</v>
      </c>
      <c r="T69" s="315">
        <v>0</v>
      </c>
      <c r="U69" s="315">
        <v>0</v>
      </c>
      <c r="V69" s="315">
        <v>0</v>
      </c>
      <c r="W69" s="320">
        <v>0</v>
      </c>
      <c r="X69" s="320">
        <v>0</v>
      </c>
      <c r="Y69" s="320">
        <v>0</v>
      </c>
      <c r="Z69" s="320">
        <v>0</v>
      </c>
      <c r="AA69" s="320">
        <v>0</v>
      </c>
      <c r="AB69" s="320">
        <v>0</v>
      </c>
      <c r="AC69" s="320">
        <v>0</v>
      </c>
      <c r="AD69" s="320">
        <v>0</v>
      </c>
      <c r="AE69" s="320">
        <v>0</v>
      </c>
      <c r="AF69" s="320">
        <v>0</v>
      </c>
      <c r="AG69" s="320">
        <v>0</v>
      </c>
      <c r="AH69" s="1050">
        <v>1452.1</v>
      </c>
      <c r="AI69" s="1050">
        <v>397.8</v>
      </c>
      <c r="AJ69" s="1050">
        <v>34</v>
      </c>
      <c r="AK69" s="1050">
        <v>881.5</v>
      </c>
      <c r="AL69" s="1050">
        <v>818.3</v>
      </c>
      <c r="AM69" s="1050">
        <v>2342.1</v>
      </c>
      <c r="AN69" s="1050">
        <v>4639.8999999999996</v>
      </c>
      <c r="AO69" s="1050">
        <v>6528.9</v>
      </c>
      <c r="AP69" s="1050">
        <v>0</v>
      </c>
      <c r="AQ69" s="1050">
        <v>0</v>
      </c>
      <c r="AR69" s="1050"/>
      <c r="AS69" s="1050">
        <v>0</v>
      </c>
      <c r="AT69" s="1050">
        <v>0</v>
      </c>
      <c r="AU69" s="1050">
        <v>0</v>
      </c>
      <c r="AV69" s="1050">
        <v>2328.4373901999998</v>
      </c>
      <c r="AW69" s="1050">
        <v>32173.936000000002</v>
      </c>
      <c r="AX69" s="1050">
        <v>2114.7935847600002</v>
      </c>
      <c r="AY69" s="1050">
        <v>4371.4510758900005</v>
      </c>
      <c r="AZ69" s="1050">
        <v>4005.8137906300003</v>
      </c>
      <c r="BA69" s="1050">
        <v>1568.1134577999999</v>
      </c>
      <c r="BB69" s="1050">
        <v>48698.923464730004</v>
      </c>
      <c r="BC69" s="1050">
        <v>2454.6440778900001</v>
      </c>
      <c r="BD69" s="1050">
        <v>2411.22408318</v>
      </c>
      <c r="BE69" s="1050">
        <v>13971.72981479</v>
      </c>
      <c r="BF69" s="1050">
        <v>4247.4423709800003</v>
      </c>
      <c r="BG69" s="1050">
        <v>4278.91407961</v>
      </c>
      <c r="BH69" s="1050">
        <v>2203.6058361099999</v>
      </c>
      <c r="BI69" s="1050">
        <v>8810.6121371099998</v>
      </c>
      <c r="BJ69" s="1050">
        <v>8904.9295851499992</v>
      </c>
    </row>
    <row r="70" spans="1:62" s="313" customFormat="1" ht="14.85" customHeight="1">
      <c r="A70" s="1216" t="s">
        <v>552</v>
      </c>
      <c r="B70" s="315">
        <v>0</v>
      </c>
      <c r="C70" s="315">
        <v>0</v>
      </c>
      <c r="D70" s="315">
        <v>0</v>
      </c>
      <c r="E70" s="315">
        <v>0</v>
      </c>
      <c r="F70" s="315">
        <v>0</v>
      </c>
      <c r="G70" s="315">
        <v>0</v>
      </c>
      <c r="H70" s="315">
        <v>0</v>
      </c>
      <c r="I70" s="315">
        <v>0</v>
      </c>
      <c r="J70" s="315">
        <v>0</v>
      </c>
      <c r="K70" s="315">
        <v>0</v>
      </c>
      <c r="L70" s="315">
        <v>0</v>
      </c>
      <c r="M70" s="315">
        <v>0</v>
      </c>
      <c r="N70" s="315">
        <v>0</v>
      </c>
      <c r="O70" s="315">
        <v>0</v>
      </c>
      <c r="P70" s="315">
        <v>0</v>
      </c>
      <c r="Q70" s="315">
        <v>0</v>
      </c>
      <c r="R70" s="315">
        <v>0</v>
      </c>
      <c r="S70" s="315">
        <v>0</v>
      </c>
      <c r="T70" s="315">
        <v>0</v>
      </c>
      <c r="U70" s="315">
        <v>0</v>
      </c>
      <c r="V70" s="315">
        <v>0</v>
      </c>
      <c r="W70" s="320">
        <v>0</v>
      </c>
      <c r="X70" s="320">
        <v>0</v>
      </c>
      <c r="Y70" s="320">
        <v>0</v>
      </c>
      <c r="Z70" s="320">
        <v>0</v>
      </c>
      <c r="AA70" s="320">
        <v>0</v>
      </c>
      <c r="AB70" s="320">
        <v>0</v>
      </c>
      <c r="AC70" s="320">
        <v>0</v>
      </c>
      <c r="AD70" s="320">
        <v>0</v>
      </c>
      <c r="AE70" s="320">
        <v>0</v>
      </c>
      <c r="AF70" s="320">
        <v>0</v>
      </c>
      <c r="AG70" s="320">
        <v>0</v>
      </c>
      <c r="AH70" s="1050">
        <v>7914.6</v>
      </c>
      <c r="AI70" s="1050">
        <v>0</v>
      </c>
      <c r="AJ70" s="1050">
        <v>3967</v>
      </c>
      <c r="AK70" s="1050">
        <v>6663.6</v>
      </c>
      <c r="AL70" s="1050">
        <v>4882.6000000000004</v>
      </c>
      <c r="AM70" s="1050">
        <v>4952.3999999999996</v>
      </c>
      <c r="AN70" s="1050">
        <v>2197.6999999999998</v>
      </c>
      <c r="AO70" s="1050">
        <v>2644.9</v>
      </c>
      <c r="AP70" s="1050">
        <v>1736.1</v>
      </c>
      <c r="AQ70" s="1050">
        <v>45004.2</v>
      </c>
      <c r="AR70" s="1050">
        <v>47476.2</v>
      </c>
      <c r="AS70" s="1050">
        <v>41254.300000000003</v>
      </c>
      <c r="AT70" s="1050">
        <v>61998.7</v>
      </c>
      <c r="AU70" s="1050">
        <v>64153.1</v>
      </c>
      <c r="AV70" s="1050">
        <v>14036.554900499999</v>
      </c>
      <c r="AW70" s="1050">
        <v>28757.657000000003</v>
      </c>
      <c r="AX70" s="1050">
        <v>32436.846382060001</v>
      </c>
      <c r="AY70" s="1050">
        <v>36096.823970279998</v>
      </c>
      <c r="AZ70" s="1050">
        <v>25124.952925560003</v>
      </c>
      <c r="BA70" s="1050">
        <v>23184.017915959997</v>
      </c>
      <c r="BB70" s="1050">
        <v>93086.240312440001</v>
      </c>
      <c r="BC70" s="1050">
        <v>83702.569277269999</v>
      </c>
      <c r="BD70" s="1050">
        <v>54540.821218429999</v>
      </c>
      <c r="BE70" s="1050">
        <v>107961.61263006</v>
      </c>
      <c r="BF70" s="1050">
        <v>42773.153519440006</v>
      </c>
      <c r="BG70" s="1050">
        <v>47153.681833210001</v>
      </c>
      <c r="BH70" s="1050">
        <v>59053.729727400001</v>
      </c>
      <c r="BI70" s="1050">
        <v>49708.007387059995</v>
      </c>
      <c r="BJ70" s="1050">
        <v>95324.691406539991</v>
      </c>
    </row>
    <row r="71" spans="1:62" s="313" customFormat="1" ht="14.85" customHeight="1">
      <c r="A71" s="1216" t="s">
        <v>553</v>
      </c>
      <c r="B71" s="315">
        <v>0</v>
      </c>
      <c r="C71" s="315">
        <v>0</v>
      </c>
      <c r="D71" s="315">
        <v>0</v>
      </c>
      <c r="E71" s="315">
        <v>0</v>
      </c>
      <c r="F71" s="315">
        <v>0</v>
      </c>
      <c r="G71" s="315">
        <v>0</v>
      </c>
      <c r="H71" s="315">
        <v>0</v>
      </c>
      <c r="I71" s="315">
        <v>0</v>
      </c>
      <c r="J71" s="315">
        <v>0</v>
      </c>
      <c r="K71" s="315">
        <v>0</v>
      </c>
      <c r="L71" s="315">
        <v>0</v>
      </c>
      <c r="M71" s="315">
        <v>0</v>
      </c>
      <c r="N71" s="315">
        <v>0</v>
      </c>
      <c r="O71" s="315">
        <v>0</v>
      </c>
      <c r="P71" s="315">
        <v>0</v>
      </c>
      <c r="Q71" s="315">
        <v>0</v>
      </c>
      <c r="R71" s="315">
        <v>0</v>
      </c>
      <c r="S71" s="315">
        <v>0</v>
      </c>
      <c r="T71" s="315">
        <v>0</v>
      </c>
      <c r="U71" s="315">
        <v>0</v>
      </c>
      <c r="V71" s="315">
        <v>0</v>
      </c>
      <c r="W71" s="320">
        <v>0</v>
      </c>
      <c r="X71" s="320">
        <v>0</v>
      </c>
      <c r="Y71" s="320">
        <v>0</v>
      </c>
      <c r="Z71" s="320">
        <v>0</v>
      </c>
      <c r="AA71" s="320">
        <v>0</v>
      </c>
      <c r="AB71" s="320">
        <v>0</v>
      </c>
      <c r="AC71" s="320">
        <v>0</v>
      </c>
      <c r="AD71" s="320">
        <v>0</v>
      </c>
      <c r="AE71" s="320">
        <v>0</v>
      </c>
      <c r="AF71" s="320">
        <v>0</v>
      </c>
      <c r="AG71" s="320">
        <v>0</v>
      </c>
      <c r="AH71" s="1050">
        <v>3102.6</v>
      </c>
      <c r="AI71" s="1050">
        <v>0</v>
      </c>
      <c r="AJ71" s="1050">
        <v>0</v>
      </c>
      <c r="AK71" s="1050">
        <v>0</v>
      </c>
      <c r="AL71" s="1050"/>
      <c r="AM71" s="1050">
        <v>0</v>
      </c>
      <c r="AN71" s="1050">
        <v>0</v>
      </c>
      <c r="AO71" s="1050">
        <v>0</v>
      </c>
      <c r="AP71" s="1050">
        <v>0</v>
      </c>
      <c r="AQ71" s="1050"/>
      <c r="AR71" s="1050">
        <v>0</v>
      </c>
      <c r="AS71" s="1050">
        <v>0</v>
      </c>
      <c r="AT71" s="1050">
        <v>0</v>
      </c>
      <c r="AU71" s="1050">
        <v>0</v>
      </c>
      <c r="AV71" s="1050">
        <v>274531.47640615999</v>
      </c>
      <c r="AW71" s="1050">
        <v>0</v>
      </c>
      <c r="AX71" s="1050">
        <v>397672.33466117998</v>
      </c>
      <c r="AY71" s="1050">
        <v>350768.58835748996</v>
      </c>
      <c r="AZ71" s="1050">
        <v>392738.18409336999</v>
      </c>
      <c r="BA71" s="1050">
        <v>248038.38101088</v>
      </c>
      <c r="BB71" s="1050">
        <v>226610.87041258</v>
      </c>
      <c r="BC71" s="1050">
        <v>231254.62569166001</v>
      </c>
      <c r="BD71" s="1050">
        <v>213081.18119808999</v>
      </c>
      <c r="BE71" s="1050">
        <v>194957.59983585999</v>
      </c>
      <c r="BF71" s="1050">
        <v>179436.12626106001</v>
      </c>
      <c r="BG71" s="1050">
        <v>274748.91281516</v>
      </c>
      <c r="BH71" s="1050">
        <v>246822.11236367002</v>
      </c>
      <c r="BI71" s="1050">
        <v>388217.96939359</v>
      </c>
      <c r="BJ71" s="1050">
        <v>199530.28599634999</v>
      </c>
    </row>
    <row r="72" spans="1:62" s="313" customFormat="1" ht="14.85" customHeight="1">
      <c r="A72" s="1216" t="s">
        <v>554</v>
      </c>
      <c r="B72" s="1224">
        <v>39.667999999999999</v>
      </c>
      <c r="C72" s="1224">
        <v>56.618000000000002</v>
      </c>
      <c r="D72" s="1224">
        <v>38.223999999999997</v>
      </c>
      <c r="E72" s="1224">
        <v>50.043999999999997</v>
      </c>
      <c r="F72" s="1224">
        <v>61.612000000000002</v>
      </c>
      <c r="G72" s="1224">
        <v>79.093999999999994</v>
      </c>
      <c r="H72" s="1224">
        <v>90.147999999999996</v>
      </c>
      <c r="I72" s="1224">
        <v>119.864</v>
      </c>
      <c r="J72" s="1224">
        <v>187.416</v>
      </c>
      <c r="K72" s="1224">
        <v>292.30200000000002</v>
      </c>
      <c r="L72" s="1224">
        <v>449.09999999999997</v>
      </c>
      <c r="M72" s="1224">
        <v>509.2</v>
      </c>
      <c r="N72" s="1224">
        <v>526.1</v>
      </c>
      <c r="O72" s="1224">
        <v>632.20000000000005</v>
      </c>
      <c r="P72" s="1224">
        <v>937.4</v>
      </c>
      <c r="Q72" s="1224">
        <v>1241.4000000000001</v>
      </c>
      <c r="R72" s="1224">
        <v>1931</v>
      </c>
      <c r="S72" s="1224">
        <v>2977.8999999999996</v>
      </c>
      <c r="T72" s="1224">
        <v>3267.1</v>
      </c>
      <c r="U72" s="1224">
        <v>3731.6</v>
      </c>
      <c r="V72" s="1224">
        <v>5619.8</v>
      </c>
      <c r="W72" s="1050">
        <v>7823.7</v>
      </c>
      <c r="X72" s="1050">
        <v>9278.4</v>
      </c>
      <c r="Y72" s="1050">
        <v>11257</v>
      </c>
      <c r="Z72" s="1050">
        <v>12680.7</v>
      </c>
      <c r="AA72" s="1050">
        <v>12802.5</v>
      </c>
      <c r="AB72" s="1050">
        <v>18933.8</v>
      </c>
      <c r="AC72" s="1050">
        <v>23011.599999999999</v>
      </c>
      <c r="AD72" s="1050">
        <v>25343.200000000001</v>
      </c>
      <c r="AE72" s="1050">
        <v>31986</v>
      </c>
      <c r="AF72" s="1050">
        <v>36907.199999999997</v>
      </c>
      <c r="AG72" s="1050">
        <v>58131.7</v>
      </c>
      <c r="AH72" s="1050">
        <v>51.6</v>
      </c>
      <c r="AI72" s="1050">
        <v>30515.7</v>
      </c>
      <c r="AJ72" s="1050">
        <v>25802.799999999999</v>
      </c>
      <c r="AK72" s="1050">
        <v>43849.7</v>
      </c>
      <c r="AL72" s="1050">
        <v>64217.4</v>
      </c>
      <c r="AM72" s="1050">
        <v>74577.3</v>
      </c>
      <c r="AN72" s="1050">
        <v>115848.1</v>
      </c>
      <c r="AO72" s="1050">
        <v>171428.1</v>
      </c>
      <c r="AP72" s="1050">
        <v>230482.3</v>
      </c>
      <c r="AQ72" s="1050">
        <v>316695.8</v>
      </c>
      <c r="AR72" s="1050">
        <v>447934.7</v>
      </c>
      <c r="AS72" s="1050">
        <v>177493.4</v>
      </c>
      <c r="AT72" s="1050">
        <v>134877.1</v>
      </c>
      <c r="AU72" s="1050">
        <v>70691.7</v>
      </c>
      <c r="AV72" s="1050">
        <v>114819.48223518993</v>
      </c>
      <c r="AW72" s="1050">
        <v>487367.40568210988</v>
      </c>
      <c r="AX72" s="1050">
        <v>474168.18960245996</v>
      </c>
      <c r="AY72" s="1050">
        <v>436467.1439966</v>
      </c>
      <c r="AZ72" s="1050">
        <v>397468.48667136009</v>
      </c>
      <c r="BA72" s="1050">
        <v>-139846.37262765004</v>
      </c>
      <c r="BB72" s="1050">
        <v>-1043050.8741426801</v>
      </c>
      <c r="BC72" s="1050">
        <v>101773.27322798999</v>
      </c>
      <c r="BD72" s="1050">
        <v>447310.30810615991</v>
      </c>
      <c r="BE72" s="1050">
        <v>369827.85600275022</v>
      </c>
      <c r="BF72" s="1050">
        <v>1000214.0686266597</v>
      </c>
      <c r="BG72" s="1050">
        <v>563417.76456179994</v>
      </c>
      <c r="BH72" s="1050">
        <v>543084.1270161001</v>
      </c>
      <c r="BI72" s="1050">
        <v>407768.78237533983</v>
      </c>
      <c r="BJ72" s="1050">
        <v>525602.65179434</v>
      </c>
    </row>
    <row r="73" spans="1:62" s="57" customFormat="1" ht="14.85" customHeight="1">
      <c r="A73" s="1216"/>
      <c r="B73" s="1226"/>
      <c r="C73" s="1226"/>
      <c r="D73" s="1226"/>
      <c r="E73" s="1226"/>
      <c r="F73" s="1226"/>
      <c r="G73" s="1226"/>
      <c r="H73" s="1226"/>
      <c r="I73" s="1226"/>
      <c r="J73" s="1226"/>
      <c r="K73" s="1226"/>
      <c r="L73" s="1226"/>
      <c r="M73" s="1226"/>
      <c r="N73" s="1226"/>
      <c r="O73" s="1226"/>
      <c r="P73" s="1226"/>
      <c r="Q73" s="1226"/>
      <c r="R73" s="1226"/>
      <c r="S73" s="1226"/>
      <c r="T73" s="1226"/>
      <c r="U73" s="1226"/>
      <c r="V73" s="122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6"/>
      <c r="BA73" s="316"/>
      <c r="BB73" s="322"/>
      <c r="BC73" s="316"/>
      <c r="BE73" s="316"/>
      <c r="BF73" s="322"/>
      <c r="BG73" s="316"/>
      <c r="BI73" s="316"/>
      <c r="BJ73" s="322"/>
    </row>
    <row r="74" spans="1:62" s="60" customFormat="1" ht="14.85" customHeight="1" thickBot="1">
      <c r="A74" s="1214" t="s">
        <v>555</v>
      </c>
      <c r="B74" s="1229">
        <v>235.83600000000001</v>
      </c>
      <c r="C74" s="1229">
        <v>294.654</v>
      </c>
      <c r="D74" s="1229">
        <v>285.23200000000003</v>
      </c>
      <c r="E74" s="1229">
        <v>325.16399999999999</v>
      </c>
      <c r="F74" s="1229">
        <v>395.98199999999997</v>
      </c>
      <c r="G74" s="1229">
        <v>434.286</v>
      </c>
      <c r="H74" s="1229">
        <v>492.81200000000001</v>
      </c>
      <c r="I74" s="1229">
        <v>449.012</v>
      </c>
      <c r="J74" s="1229">
        <v>560.06999999999994</v>
      </c>
      <c r="K74" s="1229">
        <v>761.81399999999996</v>
      </c>
      <c r="L74" s="1229">
        <v>1151.8499999999999</v>
      </c>
      <c r="M74" s="1229">
        <v>1276.2</v>
      </c>
      <c r="N74" s="1229">
        <v>1449.8</v>
      </c>
      <c r="O74" s="1229">
        <v>1769.6999999999998</v>
      </c>
      <c r="P74" s="1229">
        <v>2811.1</v>
      </c>
      <c r="Q74" s="1229">
        <v>4308</v>
      </c>
      <c r="R74" s="1229">
        <v>6371.1</v>
      </c>
      <c r="S74" s="1229">
        <v>8531</v>
      </c>
      <c r="T74" s="1229">
        <v>9105.7999999999993</v>
      </c>
      <c r="U74" s="1229">
        <v>11238.6</v>
      </c>
      <c r="V74" s="1229">
        <v>16340.399999999998</v>
      </c>
      <c r="W74" s="329">
        <v>19477.5</v>
      </c>
      <c r="X74" s="329">
        <v>22661.9</v>
      </c>
      <c r="Y74" s="329">
        <v>26701.5</v>
      </c>
      <c r="Z74" s="329">
        <v>30066.7</v>
      </c>
      <c r="AA74" s="329">
        <v>31997.9</v>
      </c>
      <c r="AB74" s="329">
        <v>39678.800000000003</v>
      </c>
      <c r="AC74" s="329">
        <v>49828.399999999994</v>
      </c>
      <c r="AD74" s="329">
        <v>58027.199999999997</v>
      </c>
      <c r="AE74" s="329">
        <v>64874</v>
      </c>
      <c r="AF74" s="329">
        <v>82957.799999999988</v>
      </c>
      <c r="AG74" s="329">
        <v>117511.9</v>
      </c>
      <c r="AH74" s="329">
        <v>159190.79999999999</v>
      </c>
      <c r="AI74" s="329">
        <v>226162.8</v>
      </c>
      <c r="AJ74" s="329">
        <v>295033.2</v>
      </c>
      <c r="AK74" s="329">
        <v>385141.8</v>
      </c>
      <c r="AL74" s="329">
        <v>458777.5</v>
      </c>
      <c r="AM74" s="329">
        <v>584375</v>
      </c>
      <c r="AN74" s="329">
        <v>694615.1</v>
      </c>
      <c r="AO74" s="329">
        <v>1070019.8</v>
      </c>
      <c r="AP74" s="329">
        <v>1568838.7</v>
      </c>
      <c r="AQ74" s="329">
        <v>2247039.9</v>
      </c>
      <c r="AR74" s="329">
        <v>2766880.3</v>
      </c>
      <c r="AS74" s="329">
        <v>3047856.3</v>
      </c>
      <c r="AT74" s="329">
        <v>3753277.8</v>
      </c>
      <c r="AU74" s="329">
        <v>4515117.5540000005</v>
      </c>
      <c r="AV74" s="329">
        <v>7172932.1391364504</v>
      </c>
      <c r="AW74" s="329">
        <v>10981693.579679199</v>
      </c>
      <c r="AX74" s="329">
        <v>15919559.824920867</v>
      </c>
      <c r="AY74" s="329">
        <v>15542613.507550461</v>
      </c>
      <c r="AZ74" s="329">
        <v>15519862.974650871</v>
      </c>
      <c r="BA74" s="329">
        <v>16731539.641330231</v>
      </c>
      <c r="BB74" s="329">
        <v>17522858.248595331</v>
      </c>
      <c r="BC74" s="329">
        <v>17845086.633405428</v>
      </c>
      <c r="BD74" s="329">
        <v>18053158.797818407</v>
      </c>
      <c r="BE74" s="329">
        <v>18023948.650359303</v>
      </c>
      <c r="BF74" s="329">
        <v>17331559.022440832</v>
      </c>
      <c r="BG74" s="329">
        <v>17698745.16226685</v>
      </c>
      <c r="BH74" s="329">
        <v>18175410.999995239</v>
      </c>
      <c r="BI74" s="329">
        <v>19798960.192973778</v>
      </c>
      <c r="BJ74" s="329">
        <v>19396633.755987778</v>
      </c>
    </row>
    <row r="75" spans="1:62" s="536" customFormat="1" ht="12.75">
      <c r="A75" s="610" t="s">
        <v>556</v>
      </c>
      <c r="B75" s="1230"/>
      <c r="C75" s="1230"/>
      <c r="D75" s="1230"/>
      <c r="E75" s="1230"/>
      <c r="F75" s="1230"/>
      <c r="G75" s="1230"/>
      <c r="H75" s="1230"/>
      <c r="I75" s="1230"/>
      <c r="J75" s="1230"/>
      <c r="K75" s="1230"/>
      <c r="L75" s="1230"/>
      <c r="M75" s="1230"/>
      <c r="N75" s="1230"/>
      <c r="O75" s="1230"/>
      <c r="P75" s="1230"/>
      <c r="Q75" s="1230"/>
      <c r="R75" s="1230"/>
      <c r="S75" s="1230"/>
      <c r="T75" s="1230"/>
      <c r="U75" s="1230"/>
      <c r="V75" s="1230"/>
      <c r="W75" s="621"/>
      <c r="X75" s="621"/>
      <c r="Y75" s="621"/>
      <c r="Z75" s="621"/>
      <c r="AA75" s="621"/>
      <c r="AB75" s="621"/>
      <c r="AC75" s="621"/>
      <c r="AD75" s="621"/>
      <c r="AE75" s="621"/>
      <c r="AF75" s="621"/>
      <c r="AG75" s="621"/>
      <c r="AH75" s="621"/>
      <c r="AI75" s="621"/>
      <c r="AJ75" s="621"/>
      <c r="AK75" s="621"/>
      <c r="AL75" s="621"/>
      <c r="AM75" s="621"/>
      <c r="AN75" s="621"/>
      <c r="AO75" s="621"/>
      <c r="AP75" s="621"/>
      <c r="AQ75" s="621"/>
      <c r="AR75" s="621"/>
      <c r="AS75" s="621"/>
      <c r="AT75" s="621"/>
      <c r="AU75" s="429"/>
      <c r="BF75" s="629"/>
      <c r="BJ75" s="629"/>
    </row>
    <row r="76" spans="1:62" s="199" customFormat="1">
      <c r="A76" s="610" t="s">
        <v>919</v>
      </c>
      <c r="B76" s="1231"/>
      <c r="C76" s="1231"/>
      <c r="D76" s="1231"/>
      <c r="E76" s="1231"/>
      <c r="F76" s="1231"/>
      <c r="G76" s="1231"/>
      <c r="H76" s="1231"/>
      <c r="I76" s="1231"/>
      <c r="J76" s="1231"/>
      <c r="K76" s="1231"/>
      <c r="L76" s="1231"/>
      <c r="M76" s="1231"/>
      <c r="N76" s="1231"/>
      <c r="O76" s="1231"/>
      <c r="P76" s="1231"/>
      <c r="Q76" s="1231"/>
      <c r="R76" s="1231"/>
      <c r="S76" s="1231"/>
      <c r="T76" s="1231"/>
      <c r="U76" s="1231"/>
      <c r="V76" s="1231"/>
      <c r="W76" s="630"/>
      <c r="X76" s="630"/>
      <c r="Y76" s="630"/>
      <c r="Z76" s="630"/>
      <c r="AA76" s="630"/>
      <c r="AB76" s="630"/>
      <c r="AC76" s="630"/>
      <c r="AD76" s="630"/>
      <c r="AE76" s="630"/>
      <c r="AF76" s="630"/>
      <c r="AG76" s="630"/>
      <c r="AH76" s="630"/>
      <c r="AI76" s="630"/>
      <c r="AJ76" s="630"/>
      <c r="AK76" s="630"/>
      <c r="AL76" s="630"/>
      <c r="AM76" s="630"/>
      <c r="AN76" s="630"/>
      <c r="AO76" s="630"/>
      <c r="AP76" s="630"/>
      <c r="AQ76" s="630"/>
      <c r="AR76" s="630"/>
      <c r="AS76" s="630"/>
      <c r="AT76" s="631"/>
      <c r="AU76" s="632"/>
      <c r="AV76" s="536"/>
      <c r="AW76" s="536"/>
      <c r="AX76" s="536"/>
      <c r="AY76" s="536"/>
      <c r="AZ76" s="536"/>
      <c r="BA76" s="536"/>
      <c r="BB76" s="536"/>
      <c r="BC76" s="536"/>
      <c r="BD76" s="536"/>
      <c r="BE76" s="536"/>
      <c r="BF76" s="629"/>
      <c r="BG76" s="536"/>
      <c r="BH76" s="536"/>
      <c r="BI76" s="536"/>
      <c r="BJ76" s="629"/>
    </row>
    <row r="77" spans="1:62">
      <c r="A77" s="330"/>
      <c r="B77" s="331"/>
      <c r="C77" s="331"/>
      <c r="D77" s="331"/>
      <c r="E77" s="331"/>
      <c r="F77" s="331"/>
      <c r="G77" s="331"/>
      <c r="H77" s="331"/>
      <c r="I77" s="331"/>
      <c r="J77" s="331"/>
      <c r="K77" s="331"/>
      <c r="L77" s="331"/>
      <c r="M77" s="331"/>
      <c r="N77" s="331"/>
      <c r="O77" s="331"/>
      <c r="P77" s="331"/>
      <c r="Q77" s="331"/>
      <c r="R77" s="331"/>
      <c r="S77" s="331"/>
      <c r="T77" s="331"/>
      <c r="U77" s="331"/>
      <c r="V77" s="331"/>
      <c r="W77" s="331"/>
      <c r="X77" s="331"/>
      <c r="Y77" s="331"/>
      <c r="Z77" s="331"/>
      <c r="AA77" s="331"/>
      <c r="AB77" s="331"/>
      <c r="AC77" s="331"/>
      <c r="AD77" s="331"/>
      <c r="AE77" s="331"/>
      <c r="AF77" s="331"/>
      <c r="AG77" s="331"/>
      <c r="AH77" s="331"/>
      <c r="AI77" s="331"/>
      <c r="AJ77" s="331"/>
      <c r="AK77" s="331"/>
      <c r="AL77" s="331"/>
      <c r="AM77" s="331"/>
      <c r="AN77" s="331"/>
      <c r="AO77" s="331"/>
      <c r="AP77" s="331"/>
      <c r="AQ77" s="331"/>
      <c r="AR77" s="331"/>
      <c r="AS77" s="331"/>
      <c r="AT77" s="331"/>
    </row>
    <row r="78" spans="1:62">
      <c r="B78" s="332"/>
      <c r="C78" s="332"/>
      <c r="D78" s="332"/>
      <c r="E78" s="332"/>
      <c r="F78" s="332"/>
      <c r="G78" s="332"/>
      <c r="H78" s="332"/>
      <c r="I78" s="332"/>
      <c r="K78" s="332"/>
      <c r="L78" s="332"/>
      <c r="M78" s="332"/>
      <c r="N78" s="332"/>
      <c r="O78" s="332"/>
      <c r="P78" s="332"/>
      <c r="Q78" s="332"/>
      <c r="S78" s="332"/>
      <c r="T78" s="332"/>
      <c r="U78" s="332"/>
      <c r="V78" s="332"/>
      <c r="W78" s="332"/>
      <c r="Y78" s="332"/>
      <c r="Z78" s="332"/>
      <c r="AA78" s="332"/>
    </row>
    <row r="86" spans="2:28">
      <c r="B86" s="333"/>
      <c r="C86" s="333"/>
      <c r="D86" s="333"/>
      <c r="E86" s="333"/>
      <c r="F86" s="333"/>
      <c r="G86" s="333"/>
      <c r="H86" s="333"/>
      <c r="I86" s="333"/>
      <c r="K86" s="333"/>
      <c r="L86" s="333"/>
      <c r="M86" s="333"/>
      <c r="N86" s="333"/>
      <c r="O86" s="333"/>
      <c r="P86" s="333"/>
      <c r="Q86" s="333"/>
      <c r="S86" s="333"/>
      <c r="T86" s="333"/>
      <c r="U86" s="333"/>
      <c r="V86" s="333"/>
      <c r="W86" s="333"/>
      <c r="Y86" s="333"/>
      <c r="Z86" s="333"/>
      <c r="AA86" s="333"/>
      <c r="AB86" s="333"/>
    </row>
    <row r="87" spans="2:28">
      <c r="B87" s="334"/>
      <c r="C87" s="334"/>
      <c r="D87" s="334"/>
      <c r="E87" s="334"/>
      <c r="F87" s="334"/>
      <c r="G87" s="334"/>
      <c r="H87" s="334"/>
      <c r="I87" s="334"/>
      <c r="K87" s="334"/>
      <c r="L87" s="334"/>
      <c r="M87" s="334"/>
      <c r="N87" s="334"/>
    </row>
  </sheetData>
  <mergeCells count="4">
    <mergeCell ref="AY2:BB2"/>
    <mergeCell ref="BC2:BF2"/>
    <mergeCell ref="AX2:AX3"/>
    <mergeCell ref="BG2:BJ2"/>
  </mergeCells>
  <pageMargins left="1" right="0.5" top="0.92" bottom="0" header="0.52" footer="0"/>
  <pageSetup paperSize="9" scale="18" orientation="portrait" r:id="rId1"/>
  <headerFooter alignWithMargins="0"/>
  <colBreaks count="2" manualBreakCount="2">
    <brk id="33" max="75" man="1"/>
    <brk id="50" max="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38</vt:i4>
      </vt:variant>
    </vt:vector>
  </HeadingPairs>
  <TitlesOfParts>
    <vt:vector size="79" baseType="lpstr">
      <vt:lpstr>a1.1</vt:lpstr>
      <vt:lpstr>a1.2</vt:lpstr>
      <vt:lpstr>a1.3</vt:lpstr>
      <vt:lpstr>a1.3 Contd</vt:lpstr>
      <vt:lpstr>a1.3.1</vt:lpstr>
      <vt:lpstr>a1.3.2</vt:lpstr>
      <vt:lpstr>a1.4</vt:lpstr>
      <vt:lpstr>a2.1</vt:lpstr>
      <vt:lpstr>a 2.2</vt:lpstr>
      <vt:lpstr>a2.3</vt:lpstr>
      <vt:lpstr>a2.4.1</vt:lpstr>
      <vt:lpstr>a2.4.2</vt:lpstr>
      <vt:lpstr>a2.5</vt:lpstr>
      <vt:lpstr>a2.6</vt:lpstr>
      <vt:lpstr>a2.7.1</vt:lpstr>
      <vt:lpstr> a2.7.2</vt:lpstr>
      <vt:lpstr>a2.8</vt:lpstr>
      <vt:lpstr>a3.1 </vt:lpstr>
      <vt:lpstr>a3.2 </vt:lpstr>
      <vt:lpstr>a3.3</vt:lpstr>
      <vt:lpstr>a3.4</vt:lpstr>
      <vt:lpstr>a3.5</vt:lpstr>
      <vt:lpstr>a3.6</vt:lpstr>
      <vt:lpstr>a3.7</vt:lpstr>
      <vt:lpstr>a4.1</vt:lpstr>
      <vt:lpstr>a4.2</vt:lpstr>
      <vt:lpstr>a4.2.1</vt:lpstr>
      <vt:lpstr>a4.3</vt:lpstr>
      <vt:lpstr>a4.4</vt:lpstr>
      <vt:lpstr>a4.5</vt:lpstr>
      <vt:lpstr>a4.6</vt:lpstr>
      <vt:lpstr>a4.7.1</vt:lpstr>
      <vt:lpstr>a4.7.2</vt:lpstr>
      <vt:lpstr>a4.7.3</vt:lpstr>
      <vt:lpstr>a5.1</vt:lpstr>
      <vt:lpstr>a6.1 </vt:lpstr>
      <vt:lpstr>a6.2 </vt:lpstr>
      <vt:lpstr>a6.3 </vt:lpstr>
      <vt:lpstr>a6.4 </vt:lpstr>
      <vt:lpstr>a6.5 </vt:lpstr>
      <vt:lpstr>a7.1</vt:lpstr>
      <vt:lpstr>'a 2.2'!Print_Area</vt:lpstr>
      <vt:lpstr>a1.1!Print_Area</vt:lpstr>
      <vt:lpstr>a1.2!Print_Area</vt:lpstr>
      <vt:lpstr>a1.3!Print_Area</vt:lpstr>
      <vt:lpstr>'a1.3 Contd'!Print_Area</vt:lpstr>
      <vt:lpstr>a1.3.1!Print_Area</vt:lpstr>
      <vt:lpstr>a1.3.2!Print_Area</vt:lpstr>
      <vt:lpstr>a2.1!Print_Area</vt:lpstr>
      <vt:lpstr>a2.3!Print_Area</vt:lpstr>
      <vt:lpstr>a2.4.1!Print_Area</vt:lpstr>
      <vt:lpstr>a2.4.2!Print_Area</vt:lpstr>
      <vt:lpstr>a2.5!Print_Area</vt:lpstr>
      <vt:lpstr>a2.6!Print_Area</vt:lpstr>
      <vt:lpstr>a2.7.1!Print_Area</vt:lpstr>
      <vt:lpstr>a2.8!Print_Area</vt:lpstr>
      <vt:lpstr>'a3.1 '!Print_Area</vt:lpstr>
      <vt:lpstr>'a3.2 '!Print_Area</vt:lpstr>
      <vt:lpstr>a3.3!Print_Area</vt:lpstr>
      <vt:lpstr>a3.4!Print_Area</vt:lpstr>
      <vt:lpstr>a3.5!Print_Area</vt:lpstr>
      <vt:lpstr>a3.6!Print_Area</vt:lpstr>
      <vt:lpstr>a3.7!Print_Area</vt:lpstr>
      <vt:lpstr>a4.1!Print_Area</vt:lpstr>
      <vt:lpstr>a4.2!Print_Area</vt:lpstr>
      <vt:lpstr>a4.2.1!Print_Area</vt:lpstr>
      <vt:lpstr>a4.3!Print_Area</vt:lpstr>
      <vt:lpstr>a4.5!Print_Area</vt:lpstr>
      <vt:lpstr>a4.6!Print_Area</vt:lpstr>
      <vt:lpstr>a4.7.1!Print_Area</vt:lpstr>
      <vt:lpstr>a4.7.2!Print_Area</vt:lpstr>
      <vt:lpstr>a4.7.3!Print_Area</vt:lpstr>
      <vt:lpstr>a5.1!Print_Area</vt:lpstr>
      <vt:lpstr>'a6.1 '!Print_Area</vt:lpstr>
      <vt:lpstr>'a6.2 '!Print_Area</vt:lpstr>
      <vt:lpstr>'a6.3 '!Print_Area</vt:lpstr>
      <vt:lpstr>'a6.4 '!Print_Area</vt:lpstr>
      <vt:lpstr>'a6.5 '!Print_Area</vt:lpstr>
      <vt:lpstr>a7.1!Print_Area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adeboye18344</dc:creator>
  <cp:lastModifiedBy>adeboye18344</cp:lastModifiedBy>
  <cp:lastPrinted>2012-08-03T14:35:53Z</cp:lastPrinted>
  <dcterms:created xsi:type="dcterms:W3CDTF">2011-06-23T09:08:57Z</dcterms:created>
  <dcterms:modified xsi:type="dcterms:W3CDTF">2012-10-11T15:14:52Z</dcterms:modified>
</cp:coreProperties>
</file>